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sposablesstore-my.sharepoint.com/personal/jorrit_de_boer_mdsbv_com/Documents/MDS Marketing &amp; Design/Documenten/Bestelformulieren België/2026/"/>
    </mc:Choice>
  </mc:AlternateContent>
  <xr:revisionPtr revIDLastSave="0" documentId="14_{7707E811-A6DC-4753-B8DF-8AF1B340AD63}" xr6:coauthVersionLast="47" xr6:coauthVersionMax="47" xr10:uidLastSave="{00000000-0000-0000-0000-000000000000}"/>
  <bookViews>
    <workbookView xWindow="28680" yWindow="-120" windowWidth="29040" windowHeight="15720" tabRatio="426" activeTab="1" xr2:uid="{DC9EF5E4-641B-4418-9AA8-FE3DB86D9B3F}"/>
  </bookViews>
  <sheets>
    <sheet name="Hulpmiddelen" sheetId="1" r:id="rId1"/>
    <sheet name="Tubes" sheetId="2" r:id="rId2"/>
  </sheets>
  <definedNames>
    <definedName name="_xlnm.Print_Area" localSheetId="1">Tubes!$A$1:$G$46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G30" i="1" s="1"/>
  <c r="E29" i="1"/>
  <c r="G29" i="1" s="1"/>
  <c r="E28" i="1"/>
  <c r="G28" i="1" s="1"/>
  <c r="E6" i="1"/>
  <c r="G6" i="1" s="1"/>
  <c r="E37" i="2"/>
  <c r="G37" i="2" s="1"/>
  <c r="E36" i="2"/>
  <c r="G36" i="2" s="1"/>
  <c r="E35" i="2"/>
  <c r="G35" i="2" s="1"/>
  <c r="E34" i="2"/>
  <c r="G34" i="2" s="1"/>
  <c r="E33" i="2"/>
  <c r="G33" i="2" s="1"/>
  <c r="E32" i="2"/>
  <c r="G32" i="2" s="1"/>
  <c r="E31" i="2"/>
  <c r="G31" i="2" s="1"/>
  <c r="E30" i="2"/>
  <c r="G30" i="2" s="1"/>
  <c r="E28" i="2"/>
  <c r="G28" i="2" s="1"/>
  <c r="E27" i="2"/>
  <c r="G27" i="2" s="1"/>
  <c r="E26" i="2"/>
  <c r="G26" i="2" s="1"/>
  <c r="E25" i="2"/>
  <c r="G25" i="2" s="1"/>
  <c r="E24" i="2"/>
  <c r="G24" i="2" s="1"/>
  <c r="E23" i="2"/>
  <c r="G23" i="2" s="1"/>
  <c r="E22" i="2"/>
  <c r="G22" i="2" s="1"/>
  <c r="E21" i="2"/>
  <c r="G21" i="2" s="1"/>
  <c r="E19" i="2"/>
  <c r="G19" i="2" s="1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G39" i="2" l="1"/>
  <c r="E93" i="1"/>
  <c r="G93" i="1" s="1"/>
  <c r="E90" i="1"/>
  <c r="G90" i="1" s="1"/>
  <c r="E88" i="1"/>
  <c r="G88" i="1" s="1"/>
  <c r="E86" i="1"/>
  <c r="G86" i="1" s="1"/>
  <c r="E85" i="1"/>
  <c r="G85" i="1" s="1"/>
  <c r="E84" i="1"/>
  <c r="G84" i="1" s="1"/>
  <c r="E83" i="1"/>
  <c r="G83" i="1" s="1"/>
  <c r="E81" i="1"/>
  <c r="G81" i="1" s="1"/>
  <c r="E79" i="1"/>
  <c r="G79" i="1" s="1"/>
  <c r="E78" i="1"/>
  <c r="G78" i="1" s="1"/>
  <c r="E77" i="1"/>
  <c r="G77" i="1" s="1"/>
  <c r="E75" i="1"/>
  <c r="G75" i="1" s="1"/>
  <c r="E74" i="1"/>
  <c r="G74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4" i="1"/>
  <c r="G64" i="1" s="1"/>
  <c r="E63" i="1"/>
  <c r="G63" i="1" s="1"/>
  <c r="E62" i="1"/>
  <c r="G62" i="1" s="1"/>
  <c r="E61" i="1"/>
  <c r="G61" i="1" s="1"/>
  <c r="E60" i="1"/>
  <c r="G60" i="1" s="1"/>
  <c r="G95" i="1" l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5" i="1"/>
  <c r="G45" i="1" s="1"/>
  <c r="E44" i="1"/>
  <c r="G44" i="1" s="1"/>
  <c r="E42" i="1"/>
  <c r="G42" i="1" s="1"/>
  <c r="E41" i="1"/>
  <c r="G41" i="1" s="1"/>
  <c r="E40" i="1"/>
  <c r="G40" i="1" s="1"/>
  <c r="E39" i="1"/>
  <c r="G39" i="1" s="1"/>
  <c r="E37" i="1"/>
  <c r="G37" i="1" s="1"/>
  <c r="E36" i="1"/>
  <c r="G36" i="1" s="1"/>
  <c r="E34" i="1"/>
  <c r="G34" i="1" s="1"/>
  <c r="E33" i="1"/>
  <c r="G33" i="1" s="1"/>
  <c r="E32" i="1"/>
  <c r="G32" i="1" s="1"/>
  <c r="E31" i="1"/>
  <c r="G31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5" i="1"/>
  <c r="G5" i="1" s="1"/>
  <c r="E4" i="1"/>
  <c r="G4" i="1" s="1"/>
  <c r="E3" i="1"/>
  <c r="G3" i="1" s="1"/>
  <c r="G56" i="1" l="1"/>
  <c r="G96" i="1" s="1"/>
</calcChain>
</file>

<file path=xl/sharedStrings.xml><?xml version="1.0" encoding="utf-8"?>
<sst xmlns="http://schemas.openxmlformats.org/spreadsheetml/2006/main" count="219" uniqueCount="155">
  <si>
    <t>Laryvox HME</t>
  </si>
  <si>
    <t>Laryvox HME High Flow</t>
  </si>
  <si>
    <t>Laryvox HME O2</t>
  </si>
  <si>
    <t>Laryvox Extra HME</t>
  </si>
  <si>
    <t>Laryvox Extra HME Medium</t>
  </si>
  <si>
    <t>Laryvox Extra HME High Flow</t>
  </si>
  <si>
    <t>Laryvox Extra HME Sport</t>
  </si>
  <si>
    <t>49860-xxxx</t>
  </si>
  <si>
    <t>49862-xxxx</t>
  </si>
  <si>
    <t>49861-xxxx</t>
  </si>
  <si>
    <t>49863-xxxx</t>
  </si>
  <si>
    <t>Klevers / 15 stuks</t>
  </si>
  <si>
    <t>HME filter casettes / 30 st.</t>
  </si>
  <si>
    <t>Laryvox Tape Standard Round</t>
  </si>
  <si>
    <t>Laryvox Tape Standard Oval</t>
  </si>
  <si>
    <t>Laryvox Tape Standard XL</t>
  </si>
  <si>
    <t>Laryvox Tape Flexible Round</t>
  </si>
  <si>
    <t>Laryvox Tape Flexible Oval</t>
  </si>
  <si>
    <t>Laryvox Tape Flexible XL</t>
  </si>
  <si>
    <t>Laryvox Tape Hydrosoft Round</t>
  </si>
  <si>
    <t>Laryvox Tape Hydrosoft Oval</t>
  </si>
  <si>
    <t>Laryvox Tape Hydrosoft XL</t>
  </si>
  <si>
    <t>Laryvox Tape Comfort Round</t>
  </si>
  <si>
    <t>Laryvox Tape Comfort Oval</t>
  </si>
  <si>
    <t>Laryvox Tape Comfort XL</t>
  </si>
  <si>
    <t>Laryvox Tape Hypoallergen Round</t>
  </si>
  <si>
    <t>Laryvox Tape Hypoallergen Oval</t>
  </si>
  <si>
    <t>Laryvox Tape Hypoallergen XL</t>
  </si>
  <si>
    <t>Laryvox Tape Convex (met convexe versterking, 10 st.)</t>
  </si>
  <si>
    <t>Herbruikbare producten</t>
  </si>
  <si>
    <t>Laryvox Pad Connect / 2 stuks</t>
  </si>
  <si>
    <t>Laryvox Pad Round / 2 stuks</t>
  </si>
  <si>
    <t>Optifahl (reinigingsdoekjes) / Koker 60 st.</t>
  </si>
  <si>
    <t>Optifahl (reinigingsdoekjes) / 30 st. los verpakt</t>
  </si>
  <si>
    <t>Opticlear (klever verwijderaar) / 30 st. los verpakt</t>
  </si>
  <si>
    <t>Optiguard (beschermingsdoekjes) / 30 st. los verpakt</t>
  </si>
  <si>
    <t>Doekjes</t>
  </si>
  <si>
    <t>Handsfree</t>
  </si>
  <si>
    <t>BE1090-EF</t>
  </si>
  <si>
    <t>BS Speak Free HME Easy Flow / 30 st.</t>
  </si>
  <si>
    <t>BE1090-EZ</t>
  </si>
  <si>
    <t>BS Speak Free HME Classic Flow / 30 st.</t>
  </si>
  <si>
    <t>Andere producten / accessoires</t>
  </si>
  <si>
    <t>Laryvox Stomalight</t>
  </si>
  <si>
    <t>Shower Guard Laryvox</t>
  </si>
  <si>
    <t>Shower Guard Secutrach</t>
  </si>
  <si>
    <t>Canuleband Optiflaush K</t>
  </si>
  <si>
    <t>Laryvox Foam S / 10</t>
  </si>
  <si>
    <t>Laryvox Foam M / 10</t>
  </si>
  <si>
    <t>Laryvox Foam L / 10</t>
  </si>
  <si>
    <t>Subtotaal:</t>
  </si>
  <si>
    <t>29110-xxx</t>
  </si>
  <si>
    <t>Veiligheid</t>
  </si>
  <si>
    <t>Tracheostomabescherming</t>
  </si>
  <si>
    <t>Tracheofix L (7 x 7,5 cm) beige / 10 st.</t>
  </si>
  <si>
    <t>Tracheofix S (5,5 x 6 cm) beige / 10 st.</t>
  </si>
  <si>
    <t>43301-…</t>
  </si>
  <si>
    <t>43001-…</t>
  </si>
  <si>
    <t>43302-…</t>
  </si>
  <si>
    <t>43000-…</t>
  </si>
  <si>
    <t>Levenskwaliteit</t>
  </si>
  <si>
    <t>Uitzuiging, verneveling, reiniging etc.</t>
  </si>
  <si>
    <t>Voice - stemversterker</t>
  </si>
  <si>
    <t>Laryvox Smell - hulp voor reukvermogen</t>
  </si>
  <si>
    <t>Uitzuigpomp Tracheoport Compact - met batterij</t>
  </si>
  <si>
    <t>Uitzuigpomp Tracheoport Compact</t>
  </si>
  <si>
    <t>*68730-…</t>
  </si>
  <si>
    <t>*68630-…</t>
  </si>
  <si>
    <t>Aerosol Nebusteam</t>
  </si>
  <si>
    <t>Optibrush Swab / 30 st.</t>
  </si>
  <si>
    <t>Optibrush Swab XL / 30 st.</t>
  </si>
  <si>
    <t>*31850-…</t>
  </si>
  <si>
    <t>*31855-…</t>
  </si>
  <si>
    <t>*31800-…</t>
  </si>
  <si>
    <t>Laryvox Plug - universeel Fahl (voor stemprothese)</t>
  </si>
  <si>
    <t>Ander producten, accessoires</t>
  </si>
  <si>
    <t>KOMBI LINGO      (= with 22mm-adaptor) Fenestrated</t>
  </si>
  <si>
    <t>KOMBI      (= with 22mm-adaptor) NON-Fenestrated</t>
  </si>
  <si>
    <t>KOMBI CLIP     NON-Fenestrated</t>
  </si>
  <si>
    <t>KOMBI LINGO CLIP     Fenestrated</t>
  </si>
  <si>
    <t>14722-0836</t>
  </si>
  <si>
    <t>8 / 36</t>
  </si>
  <si>
    <t>14722-0855</t>
  </si>
  <si>
    <t>8 / 55</t>
  </si>
  <si>
    <t>14722-0936</t>
  </si>
  <si>
    <t>9 / 36</t>
  </si>
  <si>
    <t>14722-0955</t>
  </si>
  <si>
    <t>9 / 55</t>
  </si>
  <si>
    <t>14722-1036</t>
  </si>
  <si>
    <t>10 / 36</t>
  </si>
  <si>
    <t>14722-1055</t>
  </si>
  <si>
    <t>10 / 55</t>
  </si>
  <si>
    <t>14722-1236</t>
  </si>
  <si>
    <t>12 / 36</t>
  </si>
  <si>
    <t>14722-1255</t>
  </si>
  <si>
    <t>12 / 55</t>
  </si>
  <si>
    <t>14835-0836</t>
  </si>
  <si>
    <t>14835-0855</t>
  </si>
  <si>
    <t>14835-0936</t>
  </si>
  <si>
    <t>14835-0955</t>
  </si>
  <si>
    <t>14835-1036</t>
  </si>
  <si>
    <t>14835-1055</t>
  </si>
  <si>
    <t>14835-1236</t>
  </si>
  <si>
    <t>14835-1255</t>
  </si>
  <si>
    <t>14825-0836</t>
  </si>
  <si>
    <t>14825-0855</t>
  </si>
  <si>
    <t>14825-0936</t>
  </si>
  <si>
    <t>14825-0955</t>
  </si>
  <si>
    <t>14825-1036</t>
  </si>
  <si>
    <t>14825-1055</t>
  </si>
  <si>
    <t>14825-1236</t>
  </si>
  <si>
    <t>14825-1255</t>
  </si>
  <si>
    <t>CODE INAMI / RIZIV: 153790-153801</t>
  </si>
  <si>
    <t>Patiënt:</t>
  </si>
  <si>
    <t>Geboortedatum:</t>
  </si>
  <si>
    <t>Arts:</t>
  </si>
  <si>
    <t>Ordernummer:</t>
  </si>
  <si>
    <t>Ziekenhuis:</t>
  </si>
  <si>
    <t>Datum ondertekening:</t>
  </si>
  <si>
    <t>Handtekening</t>
  </si>
  <si>
    <t>Aantal</t>
  </si>
  <si>
    <t>Laryvox My Extra HME                                                  kleurcode:</t>
  </si>
  <si>
    <t>Laryvox My Extra HME HighFlow                              kleurcode:</t>
  </si>
  <si>
    <t>Laryvox My Extra HME Medium                                kleurcode:</t>
  </si>
  <si>
    <t>Laryvox My Extra HME Sport                                      kleurcode:</t>
  </si>
  <si>
    <t>Laryvox Duobrush, maat 6-18                                         maat:</t>
  </si>
  <si>
    <t>42000-…</t>
  </si>
  <si>
    <t>Tracheofix Scarf                                                            kleurcode:</t>
  </si>
  <si>
    <t>Tracheofix Shirt                                                             kleurcode:</t>
  </si>
  <si>
    <t>Tracheofix Rolli Klett Jersey                                      kleurcode:</t>
  </si>
  <si>
    <t>Tracheofix Rolli Zip / Fine                                         kleurcode:</t>
  </si>
  <si>
    <t>Tracheofix Rolli Klett / Fine                                      kleurcode:</t>
  </si>
  <si>
    <t>Verkrijgbaar in maat: Ch 10, 12, 14, 16                         maat:</t>
  </si>
  <si>
    <t>Suction Catheter Metric L, 50 cm / 30 st.</t>
  </si>
  <si>
    <t>Suction Catheter Metric S, 25 cm / 30 st.</t>
  </si>
  <si>
    <t>Verkrijgbaar in maat: 4 t/m 14                                          maat:</t>
  </si>
  <si>
    <t>Optibrush canuleborstel / 4 st.</t>
  </si>
  <si>
    <t>Verkrijgbaar in maat: 5 t/m 14                                          maat:</t>
  </si>
  <si>
    <t>Optibrush Plus canuleborstel / 4 st.</t>
  </si>
  <si>
    <t>Verkrijgbaar in maat: 6, 8, 10, 12                                     maat:</t>
  </si>
  <si>
    <t>Optibrush Basiccanuleborstel / 4 st.</t>
  </si>
  <si>
    <t>Prijs excl BTW</t>
  </si>
  <si>
    <t>Prijs incl. BTW</t>
  </si>
  <si>
    <t>Prijs totaal</t>
  </si>
  <si>
    <t>Totaal (p.1 + p.2 ) incl. BTW         (MAX €350,99)</t>
  </si>
  <si>
    <t>Laryvox Safety Set Laryngectomy</t>
  </si>
  <si>
    <t>Laryvox Emergency Set Laryngectomy</t>
  </si>
  <si>
    <t>Laryvox SOS Safe-Mask</t>
  </si>
  <si>
    <t>Laryvox SOS Mask</t>
  </si>
  <si>
    <t>Laryvox Alarm</t>
  </si>
  <si>
    <t>Laryvox HME O2 HighFlow</t>
  </si>
  <si>
    <t>Laryvox Tape Special Round</t>
  </si>
  <si>
    <t>Laryvox Tape Special Oval</t>
  </si>
  <si>
    <t>Laryvox Tape Special XL</t>
  </si>
  <si>
    <t>V: 10122025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</si>
</sst>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44" fontId="0" fillId="0" borderId="5" xfId="0" applyNumberFormat="1" applyBorder="1" applyAlignment="1">
      <alignment horizontal="left" indent="2"/>
    </xf>
    <xf numFmtId="44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Border="1" applyAlignment="1" applyProtection="1">
      <alignment horizontal="right" indent="9"/>
      <protection locked="0"/>
    </xf>
    <xf numFmtId="44" fontId="0" fillId="0" borderId="6" xfId="0" applyNumberFormat="1" applyBorder="1" applyAlignment="1">
      <alignment horizontal="left" indent="2"/>
    </xf>
    <xf numFmtId="44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Protection="1">
      <protection locked="0"/>
    </xf>
    <xf numFmtId="44" fontId="0" fillId="0" borderId="0" xfId="0" applyNumberFormat="1" applyAlignment="1">
      <alignment horizontal="left" indent="2"/>
    </xf>
    <xf numFmtId="44" fontId="2" fillId="2" borderId="4" xfId="0" applyNumberFormat="1" applyFont="1" applyFill="1" applyBorder="1"/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left" indent="2"/>
    </xf>
    <xf numFmtId="0" fontId="1" fillId="2" borderId="2" xfId="0" applyFont="1" applyFill="1" applyBorder="1" applyAlignment="1">
      <alignment horizontal="left" vertical="center" indent="2"/>
    </xf>
    <xf numFmtId="44" fontId="0" fillId="0" borderId="9" xfId="0" applyNumberForma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indent="2"/>
    </xf>
    <xf numFmtId="44" fontId="0" fillId="0" borderId="1" xfId="0" applyNumberFormat="1" applyBorder="1"/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indent="2"/>
    </xf>
    <xf numFmtId="0" fontId="0" fillId="0" borderId="5" xfId="0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49" fontId="0" fillId="0" borderId="2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2173125</xdr:colOff>
      <xdr:row>0</xdr:row>
      <xdr:rowOff>295275</xdr:rowOff>
    </xdr:from>
    <xdr:to>
      <xdr:col>6</xdr:col>
      <xdr:colOff>190500</xdr:colOff>
      <xdr:row>0</xdr:row>
      <xdr:rowOff>655275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55CD3CFE-724D-4C96-BE5D-62C63421AFF9}"/>
            </a:ext>
          </a:extLst>
        </xdr:cNvPr>
        <xdr:cNvSpPr txBox="1"/>
      </xdr:nvSpPr>
      <xdr:spPr>
        <a:xfrm>
          <a:off x="3249450" y="295275"/>
          <a:ext cx="37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nl-NL" sz="1800" b="1" kern="1200">
              <a:solidFill>
                <a:sysClr val="windowText" lastClr="000000"/>
              </a:solidFill>
            </a:rPr>
            <a:t>Bestelformulier Laryngectomie</a:t>
          </a:r>
          <a:r>
            <a:rPr lang="nl-NL" sz="1800" b="1" kern="1200" baseline="0">
              <a:solidFill>
                <a:sysClr val="windowText" lastClr="000000"/>
              </a:solidFill>
            </a:rPr>
            <a:t> 2026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523875</xdr:colOff>
      <xdr:row>0</xdr:row>
      <xdr:rowOff>295275</xdr:rowOff>
    </xdr:from>
    <xdr:to>
      <xdr:col>7</xdr:col>
      <xdr:colOff>0</xdr:colOff>
      <xdr:row>0</xdr:row>
      <xdr:rowOff>655275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D03334BD-84D8-483C-AA49-676A04807E81}"/>
            </a:ext>
          </a:extLst>
        </xdr:cNvPr>
        <xdr:cNvSpPr txBox="1"/>
      </xdr:nvSpPr>
      <xdr:spPr>
        <a:xfrm>
          <a:off x="7362825" y="295275"/>
          <a:ext cx="638175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nl-NL" sz="1800" b="1" kern="1200">
              <a:solidFill>
                <a:sysClr val="windowText" lastClr="000000"/>
              </a:solidFill>
            </a:rPr>
            <a:t>p.</a:t>
          </a:r>
          <a:r>
            <a:rPr lang="nl-NL" sz="1800" b="1" kern="1200" baseline="0">
              <a:solidFill>
                <a:sysClr val="windowText" lastClr="000000"/>
              </a:solidFill>
            </a:rPr>
            <a:t> 1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523875</xdr:colOff>
      <xdr:row>57</xdr:row>
      <xdr:rowOff>285750</xdr:rowOff>
    </xdr:from>
    <xdr:to>
      <xdr:col>7</xdr:col>
      <xdr:colOff>0</xdr:colOff>
      <xdr:row>57</xdr:row>
      <xdr:rowOff>645750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E64AFCB9-E769-409F-9382-B9B64379B988}"/>
            </a:ext>
          </a:extLst>
        </xdr:cNvPr>
        <xdr:cNvSpPr txBox="1"/>
      </xdr:nvSpPr>
      <xdr:spPr>
        <a:xfrm>
          <a:off x="7362825" y="12582525"/>
          <a:ext cx="638175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nl-NL" sz="1800" b="1" kern="1200">
              <a:solidFill>
                <a:sysClr val="windowText" lastClr="000000"/>
              </a:solidFill>
            </a:rPr>
            <a:t>p.</a:t>
          </a:r>
          <a:r>
            <a:rPr lang="nl-NL" sz="1800" b="1" kern="1200" baseline="0">
              <a:solidFill>
                <a:sysClr val="windowText" lastClr="000000"/>
              </a:solidFill>
            </a:rPr>
            <a:t> 2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2173125</xdr:colOff>
      <xdr:row>57</xdr:row>
      <xdr:rowOff>285750</xdr:rowOff>
    </xdr:from>
    <xdr:to>
      <xdr:col>6</xdr:col>
      <xdr:colOff>190500</xdr:colOff>
      <xdr:row>57</xdr:row>
      <xdr:rowOff>645750</xdr:rowOff>
    </xdr:to>
    <xdr:sp macro="" textlink="">
      <xdr:nvSpPr>
        <xdr:cNvPr id="10" name="Tekstvak 9">
          <a:extLst>
            <a:ext uri="{FF2B5EF4-FFF2-40B4-BE49-F238E27FC236}">
              <a16:creationId xmlns:a16="http://schemas.microsoft.com/office/drawing/2014/main" id="{ADFCBCFC-C1BC-A925-A1A5-4C5220E1B460}"/>
            </a:ext>
          </a:extLst>
        </xdr:cNvPr>
        <xdr:cNvSpPr txBox="1"/>
      </xdr:nvSpPr>
      <xdr:spPr>
        <a:xfrm>
          <a:off x="3249450" y="12582525"/>
          <a:ext cx="378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nl-NL" sz="1800" b="1" kern="1200">
              <a:solidFill>
                <a:sysClr val="windowText" lastClr="000000"/>
              </a:solidFill>
            </a:rPr>
            <a:t>Bestelformulier Laryngectomie</a:t>
          </a:r>
          <a:r>
            <a:rPr lang="nl-NL" sz="1800" b="1" kern="1200" baseline="0">
              <a:solidFill>
                <a:sysClr val="windowText" lastClr="000000"/>
              </a:solidFill>
            </a:rPr>
            <a:t> 2026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123825</xdr:colOff>
      <xdr:row>102</xdr:row>
      <xdr:rowOff>171450</xdr:rowOff>
    </xdr:from>
    <xdr:to>
      <xdr:col>1</xdr:col>
      <xdr:colOff>1371600</xdr:colOff>
      <xdr:row>102</xdr:row>
      <xdr:rowOff>857250</xdr:rowOff>
    </xdr:to>
    <xdr:sp macro="" textlink="">
      <xdr:nvSpPr>
        <xdr:cNvPr id="14" name="Tekstvak 13">
          <a:extLst>
            <a:ext uri="{FF2B5EF4-FFF2-40B4-BE49-F238E27FC236}">
              <a16:creationId xmlns:a16="http://schemas.microsoft.com/office/drawing/2014/main" id="{1DEC56DB-56A6-458C-9AD1-57441ABA8EF2}"/>
            </a:ext>
          </a:extLst>
        </xdr:cNvPr>
        <xdr:cNvSpPr txBox="1"/>
      </xdr:nvSpPr>
      <xdr:spPr>
        <a:xfrm>
          <a:off x="123825" y="30956250"/>
          <a:ext cx="23241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 kern="1200">
              <a:solidFill>
                <a:sysClr val="windowText" lastClr="000000"/>
              </a:solidFill>
            </a:rPr>
            <a:t>MDS</a:t>
          </a:r>
          <a:r>
            <a:rPr lang="nl-NL" sz="1200" b="1" kern="1200" baseline="0">
              <a:solidFill>
                <a:sysClr val="windowText" lastClr="000000"/>
              </a:solidFill>
            </a:rPr>
            <a:t> Medical / T-Stoma bvba sprl.</a:t>
          </a:r>
        </a:p>
        <a:p>
          <a:endParaRPr lang="nl-NL" sz="1200" b="1" kern="1200" baseline="0">
            <a:solidFill>
              <a:sysClr val="windowText" lastClr="000000"/>
            </a:solidFill>
          </a:endParaRPr>
        </a:p>
        <a:p>
          <a:r>
            <a:rPr lang="nl-NL" sz="1200" b="1" kern="1200" baseline="0">
              <a:solidFill>
                <a:sysClr val="windowText" lastClr="000000"/>
              </a:solidFill>
            </a:rPr>
            <a:t>Web:               www.mdsmedical.be</a:t>
          </a:r>
        </a:p>
      </xdr:txBody>
    </xdr:sp>
    <xdr:clientData/>
  </xdr:twoCellAnchor>
  <xdr:twoCellAnchor>
    <xdr:from>
      <xdr:col>1</xdr:col>
      <xdr:colOff>1638300</xdr:colOff>
      <xdr:row>102</xdr:row>
      <xdr:rowOff>171450</xdr:rowOff>
    </xdr:from>
    <xdr:to>
      <xdr:col>3</xdr:col>
      <xdr:colOff>523875</xdr:colOff>
      <xdr:row>102</xdr:row>
      <xdr:rowOff>857250</xdr:rowOff>
    </xdr:to>
    <xdr:sp macro="" textlink="">
      <xdr:nvSpPr>
        <xdr:cNvPr id="15" name="Tekstvak 14">
          <a:extLst>
            <a:ext uri="{FF2B5EF4-FFF2-40B4-BE49-F238E27FC236}">
              <a16:creationId xmlns:a16="http://schemas.microsoft.com/office/drawing/2014/main" id="{B328946F-293E-481B-BE6B-59300BE98749}"/>
            </a:ext>
          </a:extLst>
        </xdr:cNvPr>
        <xdr:cNvSpPr txBox="1"/>
      </xdr:nvSpPr>
      <xdr:spPr>
        <a:xfrm>
          <a:off x="2714625" y="30956250"/>
          <a:ext cx="222885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 kern="1200">
              <a:solidFill>
                <a:sysClr val="windowText" lastClr="000000"/>
              </a:solidFill>
            </a:rPr>
            <a:t>Phone: 	+3150</a:t>
          </a:r>
          <a:r>
            <a:rPr lang="nl-NL" sz="1200" b="1" kern="1200" baseline="0">
              <a:solidFill>
                <a:sysClr val="windowText" lastClr="000000"/>
              </a:solidFill>
            </a:rPr>
            <a:t> 569 0038</a:t>
          </a:r>
          <a:endParaRPr lang="nl-NL" sz="1200" b="1" kern="1200">
            <a:solidFill>
              <a:sysClr val="windowText" lastClr="000000"/>
            </a:solidFill>
          </a:endParaRPr>
        </a:p>
        <a:p>
          <a:r>
            <a:rPr lang="nl-NL" sz="1200" b="1" kern="1200" baseline="0">
              <a:solidFill>
                <a:sysClr val="windowText" lastClr="000000"/>
              </a:solidFill>
            </a:rPr>
            <a:t>Email:	info@mdsmedical.be</a:t>
          </a:r>
        </a:p>
        <a:p>
          <a:r>
            <a:rPr lang="nl-NL" sz="1200" b="1" kern="1200" baseline="0">
              <a:solidFill>
                <a:sysClr val="windowText" lastClr="000000"/>
              </a:solidFill>
            </a:rPr>
            <a:t>	info@t-stoma.eu</a:t>
          </a:r>
        </a:p>
      </xdr:txBody>
    </xdr:sp>
    <xdr:clientData/>
  </xdr:twoCellAnchor>
  <xdr:twoCellAnchor>
    <xdr:from>
      <xdr:col>4</xdr:col>
      <xdr:colOff>0</xdr:colOff>
      <xdr:row>102</xdr:row>
      <xdr:rowOff>171450</xdr:rowOff>
    </xdr:from>
    <xdr:to>
      <xdr:col>6</xdr:col>
      <xdr:colOff>1123950</xdr:colOff>
      <xdr:row>102</xdr:row>
      <xdr:rowOff>857250</xdr:rowOff>
    </xdr:to>
    <xdr:sp macro="" textlink="">
      <xdr:nvSpPr>
        <xdr:cNvPr id="16" name="Tekstvak 15">
          <a:extLst>
            <a:ext uri="{FF2B5EF4-FFF2-40B4-BE49-F238E27FC236}">
              <a16:creationId xmlns:a16="http://schemas.microsoft.com/office/drawing/2014/main" id="{6404E1F7-E099-4F04-A872-17D2C584F87E}"/>
            </a:ext>
          </a:extLst>
        </xdr:cNvPr>
        <xdr:cNvSpPr txBox="1"/>
      </xdr:nvSpPr>
      <xdr:spPr>
        <a:xfrm>
          <a:off x="5362575" y="30956250"/>
          <a:ext cx="260032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 kern="1200">
              <a:solidFill>
                <a:sysClr val="windowText" lastClr="000000"/>
              </a:solidFill>
            </a:rPr>
            <a:t>BTW / TVA:	BE0673613431</a:t>
          </a:r>
        </a:p>
        <a:p>
          <a:r>
            <a:rPr lang="nl-NL" sz="1200" b="1" kern="1200" baseline="0">
              <a:solidFill>
                <a:sysClr val="windowText" lastClr="000000"/>
              </a:solidFill>
            </a:rPr>
            <a:t>Bank BIC:	GEBABEBB</a:t>
          </a:r>
        </a:p>
        <a:p>
          <a:r>
            <a:rPr lang="nl-NL" sz="1200" b="1" kern="1200" baseline="0">
              <a:solidFill>
                <a:sysClr val="windowText" lastClr="000000"/>
              </a:solidFill>
            </a:rPr>
            <a:t>IBAN:	BE76001810504895</a:t>
          </a:r>
        </a:p>
      </xdr:txBody>
    </xdr:sp>
    <xdr:clientData/>
  </xdr:twoCellAnchor>
  <xdr:twoCellAnchor>
    <xdr:from>
      <xdr:col>1</xdr:col>
      <xdr:colOff>1400175</xdr:colOff>
      <xdr:row>102</xdr:row>
      <xdr:rowOff>76200</xdr:rowOff>
    </xdr:from>
    <xdr:to>
      <xdr:col>1</xdr:col>
      <xdr:colOff>1400175</xdr:colOff>
      <xdr:row>102</xdr:row>
      <xdr:rowOff>857250</xdr:rowOff>
    </xdr:to>
    <xdr:cxnSp macro="">
      <xdr:nvCxnSpPr>
        <xdr:cNvPr id="17" name="Rechte verbindingslijn 16">
          <a:extLst>
            <a:ext uri="{FF2B5EF4-FFF2-40B4-BE49-F238E27FC236}">
              <a16:creationId xmlns:a16="http://schemas.microsoft.com/office/drawing/2014/main" id="{CBE8A1C6-123B-4617-A228-97EC6FA53DDA}"/>
            </a:ext>
          </a:extLst>
        </xdr:cNvPr>
        <xdr:cNvCxnSpPr/>
      </xdr:nvCxnSpPr>
      <xdr:spPr>
        <a:xfrm>
          <a:off x="2476500" y="30861000"/>
          <a:ext cx="0" cy="781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102</xdr:row>
      <xdr:rowOff>76200</xdr:rowOff>
    </xdr:from>
    <xdr:to>
      <xdr:col>3</xdr:col>
      <xdr:colOff>742950</xdr:colOff>
      <xdr:row>102</xdr:row>
      <xdr:rowOff>857250</xdr:rowOff>
    </xdr:to>
    <xdr:cxnSp macro="">
      <xdr:nvCxnSpPr>
        <xdr:cNvPr id="18" name="Rechte verbindingslijn 17">
          <a:extLst>
            <a:ext uri="{FF2B5EF4-FFF2-40B4-BE49-F238E27FC236}">
              <a16:creationId xmlns:a16="http://schemas.microsoft.com/office/drawing/2014/main" id="{54E0A897-64AF-4067-8232-23BC145F30DA}"/>
            </a:ext>
          </a:extLst>
        </xdr:cNvPr>
        <xdr:cNvCxnSpPr/>
      </xdr:nvCxnSpPr>
      <xdr:spPr>
        <a:xfrm>
          <a:off x="5162550" y="30861000"/>
          <a:ext cx="0" cy="781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85725</xdr:rowOff>
    </xdr:from>
    <xdr:to>
      <xdr:col>1</xdr:col>
      <xdr:colOff>1333500</xdr:colOff>
      <xdr:row>0</xdr:row>
      <xdr:rowOff>790575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BC904DF-1A7E-8A01-2C25-299212F8E8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78" r="10986" b="37685"/>
        <a:stretch>
          <a:fillRect/>
        </a:stretch>
      </xdr:blipFill>
      <xdr:spPr>
        <a:xfrm>
          <a:off x="0" y="85725"/>
          <a:ext cx="240982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85725</xdr:rowOff>
    </xdr:from>
    <xdr:to>
      <xdr:col>1</xdr:col>
      <xdr:colOff>1333500</xdr:colOff>
      <xdr:row>57</xdr:row>
      <xdr:rowOff>790575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6321EFF-7A82-4F0E-8E93-646697B55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78" r="10986" b="37685"/>
        <a:stretch>
          <a:fillRect/>
        </a:stretch>
      </xdr:blipFill>
      <xdr:spPr>
        <a:xfrm>
          <a:off x="0" y="13258800"/>
          <a:ext cx="2409825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0</xdr:row>
      <xdr:rowOff>276225</xdr:rowOff>
    </xdr:from>
    <xdr:to>
      <xdr:col>7</xdr:col>
      <xdr:colOff>0</xdr:colOff>
      <xdr:row>0</xdr:row>
      <xdr:rowOff>636225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1E39898-C215-49EA-8366-781FCC6C47B0}"/>
            </a:ext>
          </a:extLst>
        </xdr:cNvPr>
        <xdr:cNvSpPr txBox="1"/>
      </xdr:nvSpPr>
      <xdr:spPr>
        <a:xfrm>
          <a:off x="7905750" y="23526750"/>
          <a:ext cx="638175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nl-NL" sz="1800" b="1" kern="1200">
              <a:solidFill>
                <a:sysClr val="windowText" lastClr="000000"/>
              </a:solidFill>
            </a:rPr>
            <a:t>p.</a:t>
          </a:r>
          <a:r>
            <a:rPr lang="nl-NL" sz="1800" b="1" kern="1200" baseline="0">
              <a:solidFill>
                <a:sysClr val="windowText" lastClr="000000"/>
              </a:solidFill>
            </a:rPr>
            <a:t> 3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2192175</xdr:colOff>
      <xdr:row>0</xdr:row>
      <xdr:rowOff>276225</xdr:rowOff>
    </xdr:from>
    <xdr:to>
      <xdr:col>6</xdr:col>
      <xdr:colOff>209550</xdr:colOff>
      <xdr:row>0</xdr:row>
      <xdr:rowOff>636225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AF52A0CC-2F48-4C00-9F5F-BD6FD965246F}"/>
            </a:ext>
          </a:extLst>
        </xdr:cNvPr>
        <xdr:cNvSpPr txBox="1"/>
      </xdr:nvSpPr>
      <xdr:spPr>
        <a:xfrm>
          <a:off x="3268500" y="23526750"/>
          <a:ext cx="4322925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nl-NL" sz="1800" b="1" kern="1200">
              <a:solidFill>
                <a:sysClr val="windowText" lastClr="000000"/>
              </a:solidFill>
            </a:rPr>
            <a:t>Bestelformulier Laryngectomie Tubes</a:t>
          </a:r>
          <a:r>
            <a:rPr lang="nl-NL" sz="1800" b="1" kern="1200" baseline="0">
              <a:solidFill>
                <a:sysClr val="windowText" lastClr="000000"/>
              </a:solidFill>
            </a:rPr>
            <a:t> 2026</a:t>
          </a:r>
          <a:endParaRPr lang="nl-NL" sz="18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45</xdr:row>
      <xdr:rowOff>171450</xdr:rowOff>
    </xdr:from>
    <xdr:to>
      <xdr:col>6</xdr:col>
      <xdr:colOff>1123950</xdr:colOff>
      <xdr:row>45</xdr:row>
      <xdr:rowOff>857250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026897EF-C19E-4575-9A7D-B03296137F72}"/>
            </a:ext>
          </a:extLst>
        </xdr:cNvPr>
        <xdr:cNvSpPr txBox="1"/>
      </xdr:nvSpPr>
      <xdr:spPr>
        <a:xfrm>
          <a:off x="5905500" y="33899475"/>
          <a:ext cx="260032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 kern="1200">
              <a:solidFill>
                <a:sysClr val="windowText" lastClr="000000"/>
              </a:solidFill>
            </a:rPr>
            <a:t>BTW / TVA:	BE0673613431</a:t>
          </a:r>
        </a:p>
        <a:p>
          <a:r>
            <a:rPr lang="nl-NL" sz="1200" b="1" kern="1200" baseline="0">
              <a:solidFill>
                <a:sysClr val="windowText" lastClr="000000"/>
              </a:solidFill>
            </a:rPr>
            <a:t>Bank BIC:	GEBABEBB</a:t>
          </a:r>
        </a:p>
        <a:p>
          <a:r>
            <a:rPr lang="nl-NL" sz="1200" b="1" kern="1200" baseline="0">
              <a:solidFill>
                <a:sysClr val="windowText" lastClr="000000"/>
              </a:solidFill>
            </a:rPr>
            <a:t>IBAN:	BE76001810504895</a:t>
          </a:r>
        </a:p>
      </xdr:txBody>
    </xdr:sp>
    <xdr:clientData/>
  </xdr:twoCellAnchor>
  <xdr:twoCellAnchor>
    <xdr:from>
      <xdr:col>1</xdr:col>
      <xdr:colOff>1400175</xdr:colOff>
      <xdr:row>45</xdr:row>
      <xdr:rowOff>76200</xdr:rowOff>
    </xdr:from>
    <xdr:to>
      <xdr:col>1</xdr:col>
      <xdr:colOff>1400175</xdr:colOff>
      <xdr:row>45</xdr:row>
      <xdr:rowOff>857250</xdr:rowOff>
    </xdr:to>
    <xdr:cxnSp macro="">
      <xdr:nvCxnSpPr>
        <xdr:cNvPr id="9" name="Rechte verbindingslijn 8">
          <a:extLst>
            <a:ext uri="{FF2B5EF4-FFF2-40B4-BE49-F238E27FC236}">
              <a16:creationId xmlns:a16="http://schemas.microsoft.com/office/drawing/2014/main" id="{7F807B78-EAD3-49FA-965A-A26DA2128B85}"/>
            </a:ext>
          </a:extLst>
        </xdr:cNvPr>
        <xdr:cNvCxnSpPr/>
      </xdr:nvCxnSpPr>
      <xdr:spPr>
        <a:xfrm>
          <a:off x="2476500" y="33804225"/>
          <a:ext cx="0" cy="781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45</xdr:row>
      <xdr:rowOff>76200</xdr:rowOff>
    </xdr:from>
    <xdr:to>
      <xdr:col>3</xdr:col>
      <xdr:colOff>742950</xdr:colOff>
      <xdr:row>45</xdr:row>
      <xdr:rowOff>857250</xdr:rowOff>
    </xdr:to>
    <xdr:cxnSp macro="">
      <xdr:nvCxnSpPr>
        <xdr:cNvPr id="10" name="Rechte verbindingslijn 9">
          <a:extLst>
            <a:ext uri="{FF2B5EF4-FFF2-40B4-BE49-F238E27FC236}">
              <a16:creationId xmlns:a16="http://schemas.microsoft.com/office/drawing/2014/main" id="{0264FE18-B581-4CEB-897D-B7CADD403501}"/>
            </a:ext>
          </a:extLst>
        </xdr:cNvPr>
        <xdr:cNvCxnSpPr/>
      </xdr:nvCxnSpPr>
      <xdr:spPr>
        <a:xfrm>
          <a:off x="5705475" y="33804225"/>
          <a:ext cx="0" cy="781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104775</xdr:rowOff>
    </xdr:from>
    <xdr:to>
      <xdr:col>1</xdr:col>
      <xdr:colOff>1333500</xdr:colOff>
      <xdr:row>0</xdr:row>
      <xdr:rowOff>809625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6262CD8A-FC62-4F56-93CF-248BF8BEF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78" r="10986" b="37685"/>
        <a:stretch>
          <a:fillRect/>
        </a:stretch>
      </xdr:blipFill>
      <xdr:spPr>
        <a:xfrm>
          <a:off x="0" y="104775"/>
          <a:ext cx="2409825" cy="70485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45</xdr:row>
      <xdr:rowOff>171450</xdr:rowOff>
    </xdr:from>
    <xdr:to>
      <xdr:col>1</xdr:col>
      <xdr:colOff>1323975</xdr:colOff>
      <xdr:row>45</xdr:row>
      <xdr:rowOff>857250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3BF61A7-39C1-4A2A-80DD-F436C6401A9A}"/>
            </a:ext>
          </a:extLst>
        </xdr:cNvPr>
        <xdr:cNvSpPr txBox="1"/>
      </xdr:nvSpPr>
      <xdr:spPr>
        <a:xfrm>
          <a:off x="76200" y="10734675"/>
          <a:ext cx="23241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 kern="1200">
              <a:solidFill>
                <a:sysClr val="windowText" lastClr="000000"/>
              </a:solidFill>
            </a:rPr>
            <a:t>MDS</a:t>
          </a:r>
          <a:r>
            <a:rPr lang="nl-NL" sz="1200" b="1" kern="1200" baseline="0">
              <a:solidFill>
                <a:sysClr val="windowText" lastClr="000000"/>
              </a:solidFill>
            </a:rPr>
            <a:t> Medical / T-Stoma bvba sprl.</a:t>
          </a:r>
        </a:p>
        <a:p>
          <a:endParaRPr lang="nl-NL" sz="1200" b="1" kern="1200" baseline="0">
            <a:solidFill>
              <a:sysClr val="windowText" lastClr="000000"/>
            </a:solidFill>
          </a:endParaRPr>
        </a:p>
        <a:p>
          <a:r>
            <a:rPr lang="nl-NL" sz="1200" b="1" kern="1200" baseline="0">
              <a:solidFill>
                <a:sysClr val="windowText" lastClr="000000"/>
              </a:solidFill>
            </a:rPr>
            <a:t>Web:               www.mdsmedical.be</a:t>
          </a:r>
        </a:p>
      </xdr:txBody>
    </xdr:sp>
    <xdr:clientData/>
  </xdr:twoCellAnchor>
  <xdr:twoCellAnchor>
    <xdr:from>
      <xdr:col>1</xdr:col>
      <xdr:colOff>1590675</xdr:colOff>
      <xdr:row>45</xdr:row>
      <xdr:rowOff>171450</xdr:rowOff>
    </xdr:from>
    <xdr:to>
      <xdr:col>3</xdr:col>
      <xdr:colOff>476250</xdr:colOff>
      <xdr:row>45</xdr:row>
      <xdr:rowOff>857250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73847645-167B-42E9-8C78-3EAED4D5A2E5}"/>
            </a:ext>
          </a:extLst>
        </xdr:cNvPr>
        <xdr:cNvSpPr txBox="1"/>
      </xdr:nvSpPr>
      <xdr:spPr>
        <a:xfrm>
          <a:off x="2667000" y="10734675"/>
          <a:ext cx="277177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 kern="1200">
              <a:solidFill>
                <a:sysClr val="windowText" lastClr="000000"/>
              </a:solidFill>
            </a:rPr>
            <a:t>Phone: 	+3150</a:t>
          </a:r>
          <a:r>
            <a:rPr lang="nl-NL" sz="1200" b="1" kern="1200" baseline="0">
              <a:solidFill>
                <a:sysClr val="windowText" lastClr="000000"/>
              </a:solidFill>
            </a:rPr>
            <a:t> 569 0038</a:t>
          </a:r>
          <a:endParaRPr lang="nl-NL" sz="1200" b="1" kern="1200">
            <a:solidFill>
              <a:sysClr val="windowText" lastClr="000000"/>
            </a:solidFill>
          </a:endParaRPr>
        </a:p>
        <a:p>
          <a:r>
            <a:rPr lang="nl-NL" sz="1200" b="1" kern="1200" baseline="0">
              <a:solidFill>
                <a:sysClr val="windowText" lastClr="000000"/>
              </a:solidFill>
            </a:rPr>
            <a:t>Email:	info@mdsmedical.be</a:t>
          </a:r>
        </a:p>
        <a:p>
          <a:r>
            <a:rPr lang="nl-NL" sz="1200" b="1" kern="1200" baseline="0">
              <a:solidFill>
                <a:sysClr val="windowText" lastClr="000000"/>
              </a:solidFill>
            </a:rPr>
            <a:t>	info@t-stoma.eu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C7B8-5F9A-4ACF-8C3B-0C4BC5507AAB}">
  <sheetPr>
    <pageSetUpPr fitToPage="1"/>
  </sheetPr>
  <dimension ref="A1:G103"/>
  <sheetViews>
    <sheetView zoomScaleNormal="100" workbookViewId="0">
      <selection activeCell="F60" sqref="F60"/>
    </sheetView>
  </sheetViews>
  <sheetFormatPr defaultRowHeight="15" x14ac:dyDescent="0.25"/>
  <cols>
    <col min="1" max="1" width="16.140625" customWidth="1"/>
    <col min="2" max="2" width="50" customWidth="1"/>
    <col min="3" max="3" width="8.28515625" customWidth="1"/>
    <col min="4" max="5" width="14.140625" customWidth="1"/>
    <col min="6" max="6" width="8" customWidth="1"/>
    <col min="7" max="7" width="17.42578125" customWidth="1"/>
  </cols>
  <sheetData>
    <row r="1" spans="1:7" ht="71.25" customHeight="1" x14ac:dyDescent="0.25">
      <c r="A1" s="44" t="s">
        <v>154</v>
      </c>
      <c r="B1" s="44"/>
      <c r="C1" s="44"/>
      <c r="D1" s="44"/>
      <c r="E1" s="44"/>
      <c r="F1" s="44"/>
      <c r="G1" s="44"/>
    </row>
    <row r="2" spans="1:7" ht="19.5" customHeight="1" x14ac:dyDescent="0.25">
      <c r="A2" s="22" t="s">
        <v>12</v>
      </c>
      <c r="B2" s="25"/>
      <c r="C2" s="25"/>
      <c r="D2" s="32" t="s">
        <v>141</v>
      </c>
      <c r="E2" s="32" t="s">
        <v>142</v>
      </c>
      <c r="F2" s="27" t="s">
        <v>120</v>
      </c>
      <c r="G2" s="33" t="s">
        <v>143</v>
      </c>
    </row>
    <row r="3" spans="1:7" ht="17.25" customHeight="1" x14ac:dyDescent="0.25">
      <c r="A3" s="24">
        <v>49800</v>
      </c>
      <c r="B3" s="35" t="s">
        <v>0</v>
      </c>
      <c r="C3" s="36"/>
      <c r="D3" s="23">
        <v>78.0672</v>
      </c>
      <c r="E3" s="23">
        <f t="shared" ref="E3:E14" si="0">D3*1.06</f>
        <v>82.751232000000002</v>
      </c>
      <c r="F3" s="31"/>
      <c r="G3" s="23">
        <f t="shared" ref="G3:G14" si="1">F3*E3</f>
        <v>0</v>
      </c>
    </row>
    <row r="4" spans="1:7" ht="17.25" customHeight="1" x14ac:dyDescent="0.25">
      <c r="A4" s="1">
        <v>49810</v>
      </c>
      <c r="B4" s="35" t="s">
        <v>1</v>
      </c>
      <c r="C4" s="36"/>
      <c r="D4" s="23">
        <v>78.0672</v>
      </c>
      <c r="E4" s="3">
        <f t="shared" si="0"/>
        <v>82.751232000000002</v>
      </c>
      <c r="F4" s="30"/>
      <c r="G4" s="3">
        <f t="shared" si="1"/>
        <v>0</v>
      </c>
    </row>
    <row r="5" spans="1:7" ht="17.25" customHeight="1" x14ac:dyDescent="0.25">
      <c r="A5" s="1">
        <v>49802</v>
      </c>
      <c r="B5" s="35" t="s">
        <v>2</v>
      </c>
      <c r="C5" s="36"/>
      <c r="D5" s="3">
        <v>91.4208</v>
      </c>
      <c r="E5" s="3">
        <f t="shared" si="0"/>
        <v>96.906047999999998</v>
      </c>
      <c r="F5" s="30"/>
      <c r="G5" s="3">
        <f t="shared" si="1"/>
        <v>0</v>
      </c>
    </row>
    <row r="6" spans="1:7" ht="17.25" customHeight="1" x14ac:dyDescent="0.25">
      <c r="A6" s="1">
        <v>49803</v>
      </c>
      <c r="B6" s="35" t="s">
        <v>150</v>
      </c>
      <c r="C6" s="36"/>
      <c r="D6" s="3">
        <v>91.4208</v>
      </c>
      <c r="E6" s="3">
        <f t="shared" ref="E6" si="2">D6*1.06</f>
        <v>96.906047999999998</v>
      </c>
      <c r="F6" s="30"/>
      <c r="G6" s="3">
        <f t="shared" ref="G6" si="3">F6*E6</f>
        <v>0</v>
      </c>
    </row>
    <row r="7" spans="1:7" ht="17.25" customHeight="1" x14ac:dyDescent="0.25">
      <c r="A7" s="1">
        <v>49860</v>
      </c>
      <c r="B7" s="35" t="s">
        <v>3</v>
      </c>
      <c r="C7" s="36"/>
      <c r="D7" s="3">
        <v>85.257599999999996</v>
      </c>
      <c r="E7" s="3">
        <f t="shared" si="0"/>
        <v>90.373056000000005</v>
      </c>
      <c r="F7" s="30"/>
      <c r="G7" s="3">
        <f t="shared" si="1"/>
        <v>0</v>
      </c>
    </row>
    <row r="8" spans="1:7" ht="17.25" customHeight="1" x14ac:dyDescent="0.25">
      <c r="A8" s="1">
        <v>49862</v>
      </c>
      <c r="B8" s="35" t="s">
        <v>4</v>
      </c>
      <c r="C8" s="36"/>
      <c r="D8" s="3">
        <v>85.257599999999996</v>
      </c>
      <c r="E8" s="3">
        <f t="shared" si="0"/>
        <v>90.373056000000005</v>
      </c>
      <c r="F8" s="30"/>
      <c r="G8" s="3">
        <f t="shared" si="1"/>
        <v>0</v>
      </c>
    </row>
    <row r="9" spans="1:7" ht="17.25" customHeight="1" x14ac:dyDescent="0.25">
      <c r="A9" s="1">
        <v>49861</v>
      </c>
      <c r="B9" s="35" t="s">
        <v>5</v>
      </c>
      <c r="C9" s="36"/>
      <c r="D9" s="3">
        <v>85.257599999999996</v>
      </c>
      <c r="E9" s="3">
        <f t="shared" si="0"/>
        <v>90.373056000000005</v>
      </c>
      <c r="F9" s="30"/>
      <c r="G9" s="3">
        <f t="shared" si="1"/>
        <v>0</v>
      </c>
    </row>
    <row r="10" spans="1:7" ht="17.25" customHeight="1" x14ac:dyDescent="0.25">
      <c r="A10" s="1">
        <v>49863</v>
      </c>
      <c r="B10" s="35" t="s">
        <v>6</v>
      </c>
      <c r="C10" s="36"/>
      <c r="D10" s="3">
        <v>85.257599999999996</v>
      </c>
      <c r="E10" s="3">
        <f t="shared" si="0"/>
        <v>90.373056000000005</v>
      </c>
      <c r="F10" s="30"/>
      <c r="G10" s="3">
        <f t="shared" si="1"/>
        <v>0</v>
      </c>
    </row>
    <row r="11" spans="1:7" ht="17.25" customHeight="1" x14ac:dyDescent="0.25">
      <c r="A11" s="1" t="s">
        <v>7</v>
      </c>
      <c r="B11" s="2" t="s">
        <v>121</v>
      </c>
      <c r="C11" s="30"/>
      <c r="D11" s="3">
        <v>14.58624</v>
      </c>
      <c r="E11" s="3">
        <f t="shared" si="0"/>
        <v>15.461414400000001</v>
      </c>
      <c r="F11" s="30"/>
      <c r="G11" s="3">
        <f t="shared" si="1"/>
        <v>0</v>
      </c>
    </row>
    <row r="12" spans="1:7" ht="17.25" customHeight="1" x14ac:dyDescent="0.25">
      <c r="A12" s="1" t="s">
        <v>8</v>
      </c>
      <c r="B12" s="2" t="s">
        <v>123</v>
      </c>
      <c r="C12" s="30"/>
      <c r="D12" s="3">
        <v>14.58624</v>
      </c>
      <c r="E12" s="3">
        <f t="shared" si="0"/>
        <v>15.461414400000001</v>
      </c>
      <c r="F12" s="30"/>
      <c r="G12" s="3">
        <f t="shared" si="1"/>
        <v>0</v>
      </c>
    </row>
    <row r="13" spans="1:7" ht="17.25" customHeight="1" x14ac:dyDescent="0.25">
      <c r="A13" s="1" t="s">
        <v>9</v>
      </c>
      <c r="B13" s="2" t="s">
        <v>122</v>
      </c>
      <c r="C13" s="30"/>
      <c r="D13" s="3">
        <v>14.58624</v>
      </c>
      <c r="E13" s="3">
        <f t="shared" si="0"/>
        <v>15.461414400000001</v>
      </c>
      <c r="F13" s="30"/>
      <c r="G13" s="3">
        <f t="shared" si="1"/>
        <v>0</v>
      </c>
    </row>
    <row r="14" spans="1:7" ht="17.25" customHeight="1" x14ac:dyDescent="0.25">
      <c r="A14" s="1" t="s">
        <v>10</v>
      </c>
      <c r="B14" s="2" t="s">
        <v>124</v>
      </c>
      <c r="C14" s="30"/>
      <c r="D14" s="3">
        <v>14.58624</v>
      </c>
      <c r="E14" s="3">
        <f t="shared" si="0"/>
        <v>15.461414400000001</v>
      </c>
      <c r="F14" s="30"/>
      <c r="G14" s="3">
        <f t="shared" si="1"/>
        <v>0</v>
      </c>
    </row>
    <row r="15" spans="1:7" ht="19.5" customHeight="1" x14ac:dyDescent="0.25">
      <c r="A15" s="22" t="s">
        <v>11</v>
      </c>
      <c r="B15" s="25"/>
      <c r="C15" s="25"/>
      <c r="D15" s="25"/>
      <c r="E15" s="25"/>
      <c r="F15" s="27" t="s">
        <v>120</v>
      </c>
      <c r="G15" s="26"/>
    </row>
    <row r="16" spans="1:7" ht="17.25" customHeight="1" x14ac:dyDescent="0.25">
      <c r="A16" s="1">
        <v>48100</v>
      </c>
      <c r="B16" s="35" t="s">
        <v>13</v>
      </c>
      <c r="C16" s="36"/>
      <c r="D16" s="3">
        <v>45.196800000000003</v>
      </c>
      <c r="E16" s="3">
        <f t="shared" ref="E16:E26" si="4">D16*1.06</f>
        <v>47.908608000000008</v>
      </c>
      <c r="F16" s="30"/>
      <c r="G16" s="3">
        <f t="shared" ref="G16:G26" si="5">F16*E16</f>
        <v>0</v>
      </c>
    </row>
    <row r="17" spans="1:7" ht="17.25" customHeight="1" x14ac:dyDescent="0.25">
      <c r="A17" s="1">
        <v>48200</v>
      </c>
      <c r="B17" s="35" t="s">
        <v>14</v>
      </c>
      <c r="C17" s="36"/>
      <c r="D17" s="3">
        <v>45.196800000000003</v>
      </c>
      <c r="E17" s="3">
        <f t="shared" si="4"/>
        <v>47.908608000000008</v>
      </c>
      <c r="F17" s="30"/>
      <c r="G17" s="3">
        <f t="shared" si="5"/>
        <v>0</v>
      </c>
    </row>
    <row r="18" spans="1:7" ht="17.25" customHeight="1" x14ac:dyDescent="0.25">
      <c r="A18" s="1">
        <v>48300</v>
      </c>
      <c r="B18" s="35" t="s">
        <v>15</v>
      </c>
      <c r="C18" s="36"/>
      <c r="D18" s="3">
        <v>45.196800000000003</v>
      </c>
      <c r="E18" s="3">
        <f t="shared" si="4"/>
        <v>47.908608000000008</v>
      </c>
      <c r="F18" s="30"/>
      <c r="G18" s="3">
        <f t="shared" si="5"/>
        <v>0</v>
      </c>
    </row>
    <row r="19" spans="1:7" ht="17.25" customHeight="1" x14ac:dyDescent="0.25">
      <c r="A19" s="1">
        <v>48120</v>
      </c>
      <c r="B19" s="35" t="s">
        <v>16</v>
      </c>
      <c r="C19" s="36"/>
      <c r="D19" s="3">
        <v>77.040000000000006</v>
      </c>
      <c r="E19" s="3">
        <f t="shared" si="4"/>
        <v>81.662400000000005</v>
      </c>
      <c r="F19" s="30"/>
      <c r="G19" s="3">
        <f t="shared" si="5"/>
        <v>0</v>
      </c>
    </row>
    <row r="20" spans="1:7" ht="17.25" customHeight="1" x14ac:dyDescent="0.25">
      <c r="A20" s="1">
        <v>48220</v>
      </c>
      <c r="B20" s="35" t="s">
        <v>17</v>
      </c>
      <c r="C20" s="36"/>
      <c r="D20" s="3">
        <v>77.040000000000006</v>
      </c>
      <c r="E20" s="3">
        <f t="shared" si="4"/>
        <v>81.662400000000005</v>
      </c>
      <c r="F20" s="30"/>
      <c r="G20" s="3">
        <f t="shared" si="5"/>
        <v>0</v>
      </c>
    </row>
    <row r="21" spans="1:7" ht="17.25" customHeight="1" x14ac:dyDescent="0.25">
      <c r="A21" s="1">
        <v>48320</v>
      </c>
      <c r="B21" s="35" t="s">
        <v>18</v>
      </c>
      <c r="C21" s="36"/>
      <c r="D21" s="3">
        <v>77.040000000000006</v>
      </c>
      <c r="E21" s="3">
        <f t="shared" si="4"/>
        <v>81.662400000000005</v>
      </c>
      <c r="F21" s="30"/>
      <c r="G21" s="3">
        <f t="shared" si="5"/>
        <v>0</v>
      </c>
    </row>
    <row r="22" spans="1:7" ht="17.25" customHeight="1" x14ac:dyDescent="0.25">
      <c r="A22" s="1">
        <v>48130</v>
      </c>
      <c r="B22" s="35" t="s">
        <v>19</v>
      </c>
      <c r="C22" s="36"/>
      <c r="D22" s="3">
        <v>117.10080000000001</v>
      </c>
      <c r="E22" s="3">
        <f t="shared" si="4"/>
        <v>124.12684800000001</v>
      </c>
      <c r="F22" s="30"/>
      <c r="G22" s="3">
        <f t="shared" si="5"/>
        <v>0</v>
      </c>
    </row>
    <row r="23" spans="1:7" ht="17.25" customHeight="1" x14ac:dyDescent="0.25">
      <c r="A23" s="1">
        <v>48230</v>
      </c>
      <c r="B23" s="35" t="s">
        <v>20</v>
      </c>
      <c r="C23" s="36"/>
      <c r="D23" s="3">
        <v>117.10080000000001</v>
      </c>
      <c r="E23" s="3">
        <f t="shared" si="4"/>
        <v>124.12684800000001</v>
      </c>
      <c r="F23" s="30"/>
      <c r="G23" s="3">
        <f t="shared" si="5"/>
        <v>0</v>
      </c>
    </row>
    <row r="24" spans="1:7" ht="17.25" customHeight="1" x14ac:dyDescent="0.25">
      <c r="A24" s="1">
        <v>48330</v>
      </c>
      <c r="B24" s="35" t="s">
        <v>21</v>
      </c>
      <c r="C24" s="36"/>
      <c r="D24" s="3">
        <v>117.10080000000001</v>
      </c>
      <c r="E24" s="3">
        <f t="shared" si="4"/>
        <v>124.12684800000001</v>
      </c>
      <c r="F24" s="30"/>
      <c r="G24" s="3">
        <f t="shared" si="5"/>
        <v>0</v>
      </c>
    </row>
    <row r="25" spans="1:7" ht="17.25" customHeight="1" x14ac:dyDescent="0.25">
      <c r="A25" s="1">
        <v>48140</v>
      </c>
      <c r="B25" s="35" t="s">
        <v>22</v>
      </c>
      <c r="C25" s="36"/>
      <c r="D25" s="3">
        <v>117.10080000000001</v>
      </c>
      <c r="E25" s="3">
        <f t="shared" si="4"/>
        <v>124.12684800000001</v>
      </c>
      <c r="F25" s="30"/>
      <c r="G25" s="3">
        <f t="shared" si="5"/>
        <v>0</v>
      </c>
    </row>
    <row r="26" spans="1:7" ht="17.25" customHeight="1" x14ac:dyDescent="0.25">
      <c r="A26" s="1">
        <v>48240</v>
      </c>
      <c r="B26" s="35" t="s">
        <v>23</v>
      </c>
      <c r="C26" s="36"/>
      <c r="D26" s="3">
        <v>117.10080000000001</v>
      </c>
      <c r="E26" s="3">
        <f t="shared" si="4"/>
        <v>124.12684800000001</v>
      </c>
      <c r="F26" s="30"/>
      <c r="G26" s="3">
        <f t="shared" si="5"/>
        <v>0</v>
      </c>
    </row>
    <row r="27" spans="1:7" ht="17.25" customHeight="1" x14ac:dyDescent="0.25">
      <c r="A27" s="1">
        <v>48340</v>
      </c>
      <c r="B27" s="35" t="s">
        <v>24</v>
      </c>
      <c r="C27" s="36"/>
      <c r="D27" s="3">
        <v>117.10080000000001</v>
      </c>
      <c r="E27" s="3">
        <f>D27*1.06</f>
        <v>124.12684800000001</v>
      </c>
      <c r="F27" s="30"/>
      <c r="G27" s="3">
        <f>F27*E27</f>
        <v>0</v>
      </c>
    </row>
    <row r="28" spans="1:7" ht="17.25" customHeight="1" x14ac:dyDescent="0.25">
      <c r="A28" s="1">
        <v>48145</v>
      </c>
      <c r="B28" s="35" t="s">
        <v>151</v>
      </c>
      <c r="C28" s="36"/>
      <c r="D28" s="3">
        <v>138.672</v>
      </c>
      <c r="E28" s="3">
        <f t="shared" ref="E28:E29" si="6">D28*1.06</f>
        <v>146.99232000000001</v>
      </c>
      <c r="F28" s="30"/>
      <c r="G28" s="3">
        <f t="shared" ref="G28:G29" si="7">F28*E28</f>
        <v>0</v>
      </c>
    </row>
    <row r="29" spans="1:7" ht="17.25" customHeight="1" x14ac:dyDescent="0.25">
      <c r="A29" s="1">
        <v>48245</v>
      </c>
      <c r="B29" s="35" t="s">
        <v>152</v>
      </c>
      <c r="C29" s="36"/>
      <c r="D29" s="3">
        <v>138.672</v>
      </c>
      <c r="E29" s="3">
        <f t="shared" si="6"/>
        <v>146.99232000000001</v>
      </c>
      <c r="F29" s="30"/>
      <c r="G29" s="3">
        <f t="shared" si="7"/>
        <v>0</v>
      </c>
    </row>
    <row r="30" spans="1:7" ht="17.25" customHeight="1" x14ac:dyDescent="0.25">
      <c r="A30" s="1">
        <v>48345</v>
      </c>
      <c r="B30" s="35" t="s">
        <v>153</v>
      </c>
      <c r="C30" s="36"/>
      <c r="D30" s="3">
        <v>138.672</v>
      </c>
      <c r="E30" s="3">
        <f>D30*1.06</f>
        <v>146.99232000000001</v>
      </c>
      <c r="F30" s="30"/>
      <c r="G30" s="3">
        <f>F30*E30</f>
        <v>0</v>
      </c>
    </row>
    <row r="31" spans="1:7" ht="17.25" customHeight="1" x14ac:dyDescent="0.25">
      <c r="A31" s="1">
        <v>48050</v>
      </c>
      <c r="B31" s="35" t="s">
        <v>25</v>
      </c>
      <c r="C31" s="36"/>
      <c r="D31" s="3">
        <v>163.32480000000001</v>
      </c>
      <c r="E31" s="3">
        <f t="shared" ref="E31:E34" si="8">D31*1.06</f>
        <v>173.12428800000001</v>
      </c>
      <c r="F31" s="30"/>
      <c r="G31" s="3">
        <f t="shared" ref="G31:G34" si="9">F31*E31</f>
        <v>0</v>
      </c>
    </row>
    <row r="32" spans="1:7" ht="17.25" customHeight="1" x14ac:dyDescent="0.25">
      <c r="A32" s="1">
        <v>48150</v>
      </c>
      <c r="B32" s="35" t="s">
        <v>26</v>
      </c>
      <c r="C32" s="36"/>
      <c r="D32" s="3">
        <v>163.32480000000001</v>
      </c>
      <c r="E32" s="3">
        <f t="shared" si="8"/>
        <v>173.12428800000001</v>
      </c>
      <c r="F32" s="30"/>
      <c r="G32" s="3">
        <f t="shared" si="9"/>
        <v>0</v>
      </c>
    </row>
    <row r="33" spans="1:7" ht="17.25" customHeight="1" x14ac:dyDescent="0.25">
      <c r="A33" s="1">
        <v>48250</v>
      </c>
      <c r="B33" s="35" t="s">
        <v>27</v>
      </c>
      <c r="C33" s="36"/>
      <c r="D33" s="3">
        <v>163.32480000000001</v>
      </c>
      <c r="E33" s="3">
        <f t="shared" si="8"/>
        <v>173.12428800000001</v>
      </c>
      <c r="F33" s="30"/>
      <c r="G33" s="3">
        <f t="shared" si="9"/>
        <v>0</v>
      </c>
    </row>
    <row r="34" spans="1:7" ht="17.25" customHeight="1" x14ac:dyDescent="0.25">
      <c r="A34" s="1">
        <v>48500</v>
      </c>
      <c r="B34" s="35" t="s">
        <v>28</v>
      </c>
      <c r="C34" s="36"/>
      <c r="D34" s="3">
        <v>98.611199999999997</v>
      </c>
      <c r="E34" s="3">
        <f t="shared" si="8"/>
        <v>104.527872</v>
      </c>
      <c r="F34" s="30"/>
      <c r="G34" s="3">
        <f t="shared" si="9"/>
        <v>0</v>
      </c>
    </row>
    <row r="35" spans="1:7" ht="19.5" customHeight="1" x14ac:dyDescent="0.25">
      <c r="A35" s="22" t="s">
        <v>29</v>
      </c>
      <c r="B35" s="25"/>
      <c r="C35" s="25"/>
      <c r="D35" s="25"/>
      <c r="E35" s="25"/>
      <c r="F35" s="27" t="s">
        <v>120</v>
      </c>
      <c r="G35" s="26"/>
    </row>
    <row r="36" spans="1:7" ht="17.25" customHeight="1" x14ac:dyDescent="0.25">
      <c r="A36" s="1">
        <v>48710</v>
      </c>
      <c r="B36" s="35" t="s">
        <v>30</v>
      </c>
      <c r="C36" s="36"/>
      <c r="D36" s="3">
        <v>203.38560000000001</v>
      </c>
      <c r="E36" s="3">
        <f t="shared" ref="E36:E37" si="10">D36*1.06</f>
        <v>215.58873600000001</v>
      </c>
      <c r="F36" s="30"/>
      <c r="G36" s="3">
        <f t="shared" ref="G36:G37" si="11">F36*E36</f>
        <v>0</v>
      </c>
    </row>
    <row r="37" spans="1:7" ht="17.25" customHeight="1" x14ac:dyDescent="0.25">
      <c r="A37" s="1">
        <v>48700</v>
      </c>
      <c r="B37" s="35" t="s">
        <v>31</v>
      </c>
      <c r="C37" s="36"/>
      <c r="D37" s="3">
        <v>144.83519999999999</v>
      </c>
      <c r="E37" s="3">
        <f t="shared" si="10"/>
        <v>153.52531199999999</v>
      </c>
      <c r="F37" s="30"/>
      <c r="G37" s="3">
        <f t="shared" si="11"/>
        <v>0</v>
      </c>
    </row>
    <row r="38" spans="1:7" ht="19.5" customHeight="1" x14ac:dyDescent="0.25">
      <c r="A38" s="22" t="s">
        <v>36</v>
      </c>
      <c r="B38" s="25"/>
      <c r="C38" s="25"/>
      <c r="D38" s="25"/>
      <c r="E38" s="25"/>
      <c r="F38" s="27" t="s">
        <v>120</v>
      </c>
      <c r="G38" s="26"/>
    </row>
    <row r="39" spans="1:7" ht="17.25" customHeight="1" x14ac:dyDescent="0.25">
      <c r="A39" s="1">
        <v>33260</v>
      </c>
      <c r="B39" s="35" t="s">
        <v>32</v>
      </c>
      <c r="C39" s="36"/>
      <c r="D39" s="3">
        <v>11.71008</v>
      </c>
      <c r="E39" s="3">
        <f t="shared" ref="E39:E40" si="12">D39*1.06</f>
        <v>12.412684800000001</v>
      </c>
      <c r="F39" s="30"/>
      <c r="G39" s="3">
        <f t="shared" ref="G39:G40" si="13">F39*E39</f>
        <v>0</v>
      </c>
    </row>
    <row r="40" spans="1:7" ht="17.25" customHeight="1" x14ac:dyDescent="0.25">
      <c r="A40" s="1">
        <v>33210</v>
      </c>
      <c r="B40" s="35" t="s">
        <v>33</v>
      </c>
      <c r="C40" s="36"/>
      <c r="D40" s="3">
        <v>11.71008</v>
      </c>
      <c r="E40" s="3">
        <f t="shared" si="12"/>
        <v>12.412684800000001</v>
      </c>
      <c r="F40" s="30"/>
      <c r="G40" s="3">
        <f t="shared" si="13"/>
        <v>0</v>
      </c>
    </row>
    <row r="41" spans="1:7" ht="17.25" customHeight="1" x14ac:dyDescent="0.25">
      <c r="A41" s="1">
        <v>33500</v>
      </c>
      <c r="B41" s="35" t="s">
        <v>34</v>
      </c>
      <c r="C41" s="36"/>
      <c r="D41" s="3">
        <v>11.71008</v>
      </c>
      <c r="E41" s="3">
        <f>D41*1.06</f>
        <v>12.412684800000001</v>
      </c>
      <c r="F41" s="30"/>
      <c r="G41" s="3">
        <f>F41*E41</f>
        <v>0</v>
      </c>
    </row>
    <row r="42" spans="1:7" ht="17.25" customHeight="1" x14ac:dyDescent="0.25">
      <c r="A42" s="1">
        <v>33600</v>
      </c>
      <c r="B42" s="35" t="s">
        <v>35</v>
      </c>
      <c r="C42" s="36"/>
      <c r="D42" s="3">
        <v>11.71008</v>
      </c>
      <c r="E42" s="3">
        <f>D42*1.06</f>
        <v>12.412684800000001</v>
      </c>
      <c r="F42" s="30"/>
      <c r="G42" s="3">
        <f>F42*E42</f>
        <v>0</v>
      </c>
    </row>
    <row r="43" spans="1:7" ht="19.5" customHeight="1" x14ac:dyDescent="0.25">
      <c r="A43" s="22" t="s">
        <v>37</v>
      </c>
      <c r="B43" s="25"/>
      <c r="C43" s="25"/>
      <c r="D43" s="25"/>
      <c r="E43" s="25"/>
      <c r="F43" s="27" t="s">
        <v>120</v>
      </c>
      <c r="G43" s="26"/>
    </row>
    <row r="44" spans="1:7" ht="17.25" customHeight="1" x14ac:dyDescent="0.25">
      <c r="A44" s="1" t="s">
        <v>38</v>
      </c>
      <c r="B44" s="35" t="s">
        <v>39</v>
      </c>
      <c r="C44" s="36"/>
      <c r="D44" s="3">
        <v>246.52799999999999</v>
      </c>
      <c r="E44" s="3">
        <f t="shared" ref="E44:E45" si="14">D44*1.06</f>
        <v>261.31968000000001</v>
      </c>
      <c r="F44" s="30"/>
      <c r="G44" s="3">
        <f t="shared" ref="G44:G45" si="15">F44*E44</f>
        <v>0</v>
      </c>
    </row>
    <row r="45" spans="1:7" ht="17.25" customHeight="1" x14ac:dyDescent="0.25">
      <c r="A45" s="1" t="s">
        <v>40</v>
      </c>
      <c r="B45" s="35" t="s">
        <v>41</v>
      </c>
      <c r="C45" s="36"/>
      <c r="D45" s="3">
        <v>246.52799999999999</v>
      </c>
      <c r="E45" s="3">
        <f t="shared" si="14"/>
        <v>261.31968000000001</v>
      </c>
      <c r="F45" s="30"/>
      <c r="G45" s="3">
        <f t="shared" si="15"/>
        <v>0</v>
      </c>
    </row>
    <row r="46" spans="1:7" ht="19.5" customHeight="1" x14ac:dyDescent="0.25">
      <c r="A46" s="22" t="s">
        <v>42</v>
      </c>
      <c r="B46" s="25"/>
      <c r="C46" s="25"/>
      <c r="D46" s="25"/>
      <c r="E46" s="25"/>
      <c r="F46" s="27" t="s">
        <v>120</v>
      </c>
      <c r="G46" s="26"/>
    </row>
    <row r="47" spans="1:7" ht="17.25" customHeight="1" x14ac:dyDescent="0.25">
      <c r="A47" s="1" t="s">
        <v>51</v>
      </c>
      <c r="B47" s="2" t="s">
        <v>125</v>
      </c>
      <c r="C47" s="30"/>
      <c r="D47" s="3">
        <v>26.7072</v>
      </c>
      <c r="E47" s="3">
        <f t="shared" ref="E47:E54" si="16">D47*1.06</f>
        <v>28.309632000000001</v>
      </c>
      <c r="F47" s="30"/>
      <c r="G47" s="3">
        <f t="shared" ref="G47:G54" si="17">F47*E47</f>
        <v>0</v>
      </c>
    </row>
    <row r="48" spans="1:7" ht="17.25" customHeight="1" x14ac:dyDescent="0.25">
      <c r="A48" s="1">
        <v>69101</v>
      </c>
      <c r="B48" s="35" t="s">
        <v>43</v>
      </c>
      <c r="C48" s="36"/>
      <c r="D48" s="3">
        <v>23.625599999999999</v>
      </c>
      <c r="E48" s="3">
        <f t="shared" si="16"/>
        <v>25.043136000000001</v>
      </c>
      <c r="F48" s="30"/>
      <c r="G48" s="3">
        <f t="shared" si="17"/>
        <v>0</v>
      </c>
    </row>
    <row r="49" spans="1:7" ht="17.25" customHeight="1" x14ac:dyDescent="0.25">
      <c r="A49" s="1">
        <v>47400</v>
      </c>
      <c r="B49" s="35" t="s">
        <v>44</v>
      </c>
      <c r="C49" s="36"/>
      <c r="D49" s="3">
        <v>19.5168</v>
      </c>
      <c r="E49" s="3">
        <f t="shared" si="16"/>
        <v>20.687808</v>
      </c>
      <c r="F49" s="30"/>
      <c r="G49" s="3">
        <f t="shared" si="17"/>
        <v>0</v>
      </c>
    </row>
    <row r="50" spans="1:7" ht="17.25" customHeight="1" x14ac:dyDescent="0.25">
      <c r="A50" s="1">
        <v>47000</v>
      </c>
      <c r="B50" s="35" t="s">
        <v>45</v>
      </c>
      <c r="C50" s="36"/>
      <c r="D50" s="3">
        <v>19.5168</v>
      </c>
      <c r="E50" s="3">
        <f t="shared" si="16"/>
        <v>20.687808</v>
      </c>
      <c r="F50" s="30"/>
      <c r="G50" s="3">
        <f t="shared" si="17"/>
        <v>0</v>
      </c>
    </row>
    <row r="51" spans="1:7" ht="17.25" customHeight="1" x14ac:dyDescent="0.25">
      <c r="A51" s="1">
        <v>32550</v>
      </c>
      <c r="B51" s="35" t="s">
        <v>46</v>
      </c>
      <c r="C51" s="36"/>
      <c r="D51" s="3">
        <v>3.49248</v>
      </c>
      <c r="E51" s="3">
        <f t="shared" si="16"/>
        <v>3.7020288000000003</v>
      </c>
      <c r="F51" s="30"/>
      <c r="G51" s="3">
        <f t="shared" si="17"/>
        <v>0</v>
      </c>
    </row>
    <row r="52" spans="1:7" ht="17.25" customHeight="1" x14ac:dyDescent="0.25">
      <c r="A52" s="1">
        <v>48420</v>
      </c>
      <c r="B52" s="35" t="s">
        <v>47</v>
      </c>
      <c r="C52" s="36"/>
      <c r="D52" s="3">
        <v>17.873280000000001</v>
      </c>
      <c r="E52" s="3">
        <f t="shared" si="16"/>
        <v>18.945676800000001</v>
      </c>
      <c r="F52" s="30"/>
      <c r="G52" s="3">
        <f t="shared" si="17"/>
        <v>0</v>
      </c>
    </row>
    <row r="53" spans="1:7" ht="17.25" customHeight="1" x14ac:dyDescent="0.25">
      <c r="A53" s="1">
        <v>48430</v>
      </c>
      <c r="B53" s="35" t="s">
        <v>48</v>
      </c>
      <c r="C53" s="36"/>
      <c r="D53" s="3">
        <v>17.873280000000001</v>
      </c>
      <c r="E53" s="3">
        <f t="shared" si="16"/>
        <v>18.945676800000001</v>
      </c>
      <c r="F53" s="30"/>
      <c r="G53" s="3">
        <f t="shared" si="17"/>
        <v>0</v>
      </c>
    </row>
    <row r="54" spans="1:7" ht="17.25" customHeight="1" x14ac:dyDescent="0.25">
      <c r="A54" s="1">
        <v>48440</v>
      </c>
      <c r="B54" s="35" t="s">
        <v>49</v>
      </c>
      <c r="C54" s="36"/>
      <c r="D54" s="3">
        <v>17.873280000000001</v>
      </c>
      <c r="E54" s="3">
        <f t="shared" si="16"/>
        <v>18.945676800000001</v>
      </c>
      <c r="F54" s="30"/>
      <c r="G54" s="3">
        <f t="shared" si="17"/>
        <v>0</v>
      </c>
    </row>
    <row r="55" spans="1:7" ht="3.75" customHeight="1" x14ac:dyDescent="0.25">
      <c r="A55" s="2"/>
      <c r="B55" s="2"/>
      <c r="C55" s="2"/>
      <c r="D55" s="2"/>
      <c r="E55" s="2"/>
      <c r="F55" s="2"/>
      <c r="G55" s="2"/>
    </row>
    <row r="56" spans="1:7" ht="17.25" customHeight="1" x14ac:dyDescent="0.25">
      <c r="A56" s="37" t="s">
        <v>50</v>
      </c>
      <c r="B56" s="37"/>
      <c r="C56" s="37"/>
      <c r="D56" s="37"/>
      <c r="E56" s="37"/>
      <c r="F56" s="37"/>
      <c r="G56" s="5">
        <f>SUM(G47:G54,G44:G45,G39:G42,G36:G37,G16:G34,G3:G14)</f>
        <v>0</v>
      </c>
    </row>
    <row r="57" spans="1:7" ht="17.25" customHeight="1" x14ac:dyDescent="0.25">
      <c r="A57" s="4"/>
      <c r="B57" s="4"/>
      <c r="C57" s="4"/>
      <c r="D57" s="4"/>
      <c r="E57" s="4"/>
      <c r="F57" s="4"/>
      <c r="G57" s="4"/>
    </row>
    <row r="58" spans="1:7" ht="71.25" customHeight="1" x14ac:dyDescent="0.25">
      <c r="A58" s="43" t="s">
        <v>154</v>
      </c>
      <c r="B58" s="43"/>
      <c r="C58" s="43"/>
      <c r="D58" s="43"/>
      <c r="E58" s="43"/>
      <c r="F58" s="43"/>
      <c r="G58" s="43"/>
    </row>
    <row r="59" spans="1:7" ht="19.5" customHeight="1" x14ac:dyDescent="0.25">
      <c r="A59" s="22" t="s">
        <v>52</v>
      </c>
      <c r="B59" s="25"/>
      <c r="C59" s="25"/>
      <c r="D59" s="32" t="s">
        <v>141</v>
      </c>
      <c r="E59" s="32" t="s">
        <v>142</v>
      </c>
      <c r="F59" s="27" t="s">
        <v>120</v>
      </c>
      <c r="G59" s="33" t="s">
        <v>143</v>
      </c>
    </row>
    <row r="60" spans="1:7" ht="17.25" customHeight="1" x14ac:dyDescent="0.25">
      <c r="A60" s="1">
        <v>48006</v>
      </c>
      <c r="B60" s="35" t="s">
        <v>145</v>
      </c>
      <c r="C60" s="36"/>
      <c r="D60" s="34">
        <v>131.99519999999998</v>
      </c>
      <c r="E60" s="3">
        <f t="shared" ref="E60:E64" si="18">D60*1.06</f>
        <v>139.91491199999999</v>
      </c>
      <c r="F60" s="30"/>
      <c r="G60" s="3">
        <f t="shared" ref="G60:G64" si="19">F60*E60</f>
        <v>0</v>
      </c>
    </row>
    <row r="61" spans="1:7" ht="17.25" customHeight="1" x14ac:dyDescent="0.25">
      <c r="A61" s="1">
        <v>48007</v>
      </c>
      <c r="B61" s="35" t="s">
        <v>146</v>
      </c>
      <c r="C61" s="36"/>
      <c r="D61" s="34">
        <v>259.36799999999999</v>
      </c>
      <c r="E61" s="3">
        <f t="shared" si="18"/>
        <v>274.93008000000003</v>
      </c>
      <c r="F61" s="30"/>
      <c r="G61" s="3">
        <f t="shared" si="19"/>
        <v>0</v>
      </c>
    </row>
    <row r="62" spans="1:7" ht="17.25" customHeight="1" x14ac:dyDescent="0.25">
      <c r="A62" s="1">
        <v>75000</v>
      </c>
      <c r="B62" s="35" t="s">
        <v>147</v>
      </c>
      <c r="C62" s="36"/>
      <c r="D62" s="34">
        <v>26.707199999999997</v>
      </c>
      <c r="E62" s="3">
        <f t="shared" si="18"/>
        <v>28.309631999999997</v>
      </c>
      <c r="F62" s="30"/>
      <c r="G62" s="3">
        <f t="shared" si="19"/>
        <v>0</v>
      </c>
    </row>
    <row r="63" spans="1:7" ht="17.25" customHeight="1" x14ac:dyDescent="0.25">
      <c r="A63" s="1">
        <v>75010</v>
      </c>
      <c r="B63" s="35" t="s">
        <v>148</v>
      </c>
      <c r="C63" s="36"/>
      <c r="D63" s="34">
        <v>26.707199999999997</v>
      </c>
      <c r="E63" s="3">
        <f t="shared" si="18"/>
        <v>28.309631999999997</v>
      </c>
      <c r="F63" s="30"/>
      <c r="G63" s="3">
        <f t="shared" si="19"/>
        <v>0</v>
      </c>
    </row>
    <row r="64" spans="1:7" ht="17.25" customHeight="1" x14ac:dyDescent="0.25">
      <c r="A64" s="1">
        <v>76000</v>
      </c>
      <c r="B64" s="35" t="s">
        <v>149</v>
      </c>
      <c r="C64" s="36"/>
      <c r="D64" s="34">
        <v>13.661759999999999</v>
      </c>
      <c r="E64" s="3">
        <f t="shared" si="18"/>
        <v>14.4814656</v>
      </c>
      <c r="F64" s="30"/>
      <c r="G64" s="3">
        <f t="shared" si="19"/>
        <v>0</v>
      </c>
    </row>
    <row r="65" spans="1:7" ht="19.5" customHeight="1" x14ac:dyDescent="0.25">
      <c r="A65" s="22" t="s">
        <v>53</v>
      </c>
      <c r="B65" s="25"/>
      <c r="C65" s="25"/>
      <c r="D65" s="25"/>
      <c r="E65" s="25"/>
      <c r="F65" s="27" t="s">
        <v>120</v>
      </c>
      <c r="G65" s="26"/>
    </row>
    <row r="66" spans="1:7" ht="17.25" customHeight="1" x14ac:dyDescent="0.25">
      <c r="A66" s="1">
        <v>45100</v>
      </c>
      <c r="B66" s="35" t="s">
        <v>54</v>
      </c>
      <c r="C66" s="36"/>
      <c r="D66" s="34">
        <v>6.9335999999999993</v>
      </c>
      <c r="E66" s="3">
        <f t="shared" ref="E66:E72" si="20">D66*1.06</f>
        <v>7.3496159999999993</v>
      </c>
      <c r="F66" s="30"/>
      <c r="G66" s="3">
        <f t="shared" ref="G66:G72" si="21">F66*E66</f>
        <v>0</v>
      </c>
    </row>
    <row r="67" spans="1:7" ht="17.25" customHeight="1" x14ac:dyDescent="0.25">
      <c r="A67" s="1">
        <v>45400</v>
      </c>
      <c r="B67" s="35" t="s">
        <v>55</v>
      </c>
      <c r="C67" s="36"/>
      <c r="D67" s="34">
        <v>6.9335999999999993</v>
      </c>
      <c r="E67" s="3">
        <f t="shared" si="20"/>
        <v>7.3496159999999993</v>
      </c>
      <c r="F67" s="30"/>
      <c r="G67" s="3">
        <f t="shared" si="21"/>
        <v>0</v>
      </c>
    </row>
    <row r="68" spans="1:7" ht="17.25" customHeight="1" x14ac:dyDescent="0.25">
      <c r="A68" s="1" t="s">
        <v>126</v>
      </c>
      <c r="B68" s="2" t="s">
        <v>127</v>
      </c>
      <c r="C68" s="30"/>
      <c r="D68" s="34">
        <v>13.661759999999999</v>
      </c>
      <c r="E68" s="3">
        <f t="shared" si="20"/>
        <v>14.4814656</v>
      </c>
      <c r="F68" s="30"/>
      <c r="G68" s="3">
        <f t="shared" si="21"/>
        <v>0</v>
      </c>
    </row>
    <row r="69" spans="1:7" ht="17.25" customHeight="1" x14ac:dyDescent="0.25">
      <c r="A69" s="1" t="s">
        <v>56</v>
      </c>
      <c r="B69" s="2" t="s">
        <v>128</v>
      </c>
      <c r="C69" s="30"/>
      <c r="D69" s="34">
        <v>20.543999999999997</v>
      </c>
      <c r="E69" s="3">
        <f t="shared" si="20"/>
        <v>21.776639999999997</v>
      </c>
      <c r="F69" s="30"/>
      <c r="G69" s="3">
        <f t="shared" si="21"/>
        <v>0</v>
      </c>
    </row>
    <row r="70" spans="1:7" ht="17.25" customHeight="1" x14ac:dyDescent="0.25">
      <c r="A70" s="1" t="s">
        <v>57</v>
      </c>
      <c r="B70" s="2" t="s">
        <v>129</v>
      </c>
      <c r="C70" s="30"/>
      <c r="D70" s="34">
        <v>20.543999999999997</v>
      </c>
      <c r="E70" s="3">
        <f t="shared" si="20"/>
        <v>21.776639999999997</v>
      </c>
      <c r="F70" s="30"/>
      <c r="G70" s="3">
        <f t="shared" si="21"/>
        <v>0</v>
      </c>
    </row>
    <row r="71" spans="1:7" ht="17.25" customHeight="1" x14ac:dyDescent="0.25">
      <c r="A71" s="1" t="s">
        <v>58</v>
      </c>
      <c r="B71" s="2" t="s">
        <v>130</v>
      </c>
      <c r="C71" s="30"/>
      <c r="D71" s="34">
        <v>28.761599999999998</v>
      </c>
      <c r="E71" s="3">
        <f t="shared" si="20"/>
        <v>30.487296000000001</v>
      </c>
      <c r="F71" s="30"/>
      <c r="G71" s="3">
        <f t="shared" si="21"/>
        <v>0</v>
      </c>
    </row>
    <row r="72" spans="1:7" ht="17.25" customHeight="1" x14ac:dyDescent="0.25">
      <c r="A72" s="1" t="s">
        <v>59</v>
      </c>
      <c r="B72" s="2" t="s">
        <v>131</v>
      </c>
      <c r="C72" s="30"/>
      <c r="D72" s="34">
        <v>24.139199999999999</v>
      </c>
      <c r="E72" s="3">
        <f t="shared" si="20"/>
        <v>25.587551999999999</v>
      </c>
      <c r="F72" s="30"/>
      <c r="G72" s="3">
        <f t="shared" si="21"/>
        <v>0</v>
      </c>
    </row>
    <row r="73" spans="1:7" ht="19.5" customHeight="1" x14ac:dyDescent="0.25">
      <c r="A73" s="22" t="s">
        <v>60</v>
      </c>
      <c r="B73" s="25"/>
      <c r="C73" s="25"/>
      <c r="D73" s="25"/>
      <c r="E73" s="25"/>
      <c r="F73" s="27" t="s">
        <v>120</v>
      </c>
      <c r="G73" s="26"/>
    </row>
    <row r="74" spans="1:7" ht="17.25" customHeight="1" x14ac:dyDescent="0.25">
      <c r="A74" s="1">
        <v>77350</v>
      </c>
      <c r="B74" s="35" t="s">
        <v>62</v>
      </c>
      <c r="C74" s="36"/>
      <c r="D74" s="34">
        <v>349.24799999999999</v>
      </c>
      <c r="E74" s="3">
        <f>D74*1.06</f>
        <v>370.20287999999999</v>
      </c>
      <c r="F74" s="30"/>
      <c r="G74" s="3">
        <f>F74*E74</f>
        <v>0</v>
      </c>
    </row>
    <row r="75" spans="1:7" ht="17.25" customHeight="1" x14ac:dyDescent="0.25">
      <c r="A75" s="1">
        <v>75130</v>
      </c>
      <c r="B75" s="35" t="s">
        <v>63</v>
      </c>
      <c r="C75" s="36"/>
      <c r="D75" s="34">
        <v>26.707199999999997</v>
      </c>
      <c r="E75" s="3">
        <f>D75*1.06</f>
        <v>28.309631999999997</v>
      </c>
      <c r="F75" s="30"/>
      <c r="G75" s="3">
        <f>F75*E75</f>
        <v>0</v>
      </c>
    </row>
    <row r="76" spans="1:7" ht="19.5" customHeight="1" x14ac:dyDescent="0.25">
      <c r="A76" s="22" t="s">
        <v>61</v>
      </c>
      <c r="B76" s="25"/>
      <c r="C76" s="25"/>
      <c r="D76" s="25"/>
      <c r="E76" s="25"/>
      <c r="F76" s="27" t="s">
        <v>120</v>
      </c>
      <c r="G76" s="26"/>
    </row>
    <row r="77" spans="1:7" ht="17.25" customHeight="1" x14ac:dyDescent="0.25">
      <c r="A77" s="1">
        <v>63600</v>
      </c>
      <c r="B77" s="35" t="s">
        <v>64</v>
      </c>
      <c r="C77" s="36"/>
      <c r="D77" s="34">
        <v>476.10719999999998</v>
      </c>
      <c r="E77" s="3">
        <f t="shared" ref="E77:E90" si="22">D77*1.06</f>
        <v>504.673632</v>
      </c>
      <c r="F77" s="30"/>
      <c r="G77" s="3">
        <f t="shared" ref="G77:G90" si="23">F77*E77</f>
        <v>0</v>
      </c>
    </row>
    <row r="78" spans="1:7" ht="17.25" customHeight="1" x14ac:dyDescent="0.25">
      <c r="A78" s="1">
        <v>67600</v>
      </c>
      <c r="B78" s="35" t="s">
        <v>65</v>
      </c>
      <c r="C78" s="36"/>
      <c r="D78" s="34">
        <v>298.91519999999997</v>
      </c>
      <c r="E78" s="3">
        <f t="shared" si="22"/>
        <v>316.85011199999997</v>
      </c>
      <c r="F78" s="30"/>
      <c r="G78" s="3">
        <f t="shared" si="23"/>
        <v>0</v>
      </c>
    </row>
    <row r="79" spans="1:7" ht="17.25" customHeight="1" x14ac:dyDescent="0.25">
      <c r="A79" s="1" t="s">
        <v>66</v>
      </c>
      <c r="B79" s="35" t="s">
        <v>133</v>
      </c>
      <c r="C79" s="36"/>
      <c r="D79" s="34">
        <v>18.181439999999998</v>
      </c>
      <c r="E79" s="3">
        <f t="shared" si="22"/>
        <v>19.272326400000001</v>
      </c>
      <c r="F79" s="30"/>
      <c r="G79" s="3">
        <f t="shared" si="23"/>
        <v>0</v>
      </c>
    </row>
    <row r="80" spans="1:7" ht="17.25" customHeight="1" x14ac:dyDescent="0.25">
      <c r="A80" s="1"/>
      <c r="B80" s="2" t="s">
        <v>132</v>
      </c>
      <c r="C80" s="30"/>
      <c r="D80" s="3"/>
      <c r="E80" s="3"/>
      <c r="F80" s="30"/>
      <c r="G80" s="3"/>
    </row>
    <row r="81" spans="1:7" ht="17.25" customHeight="1" x14ac:dyDescent="0.25">
      <c r="A81" s="1" t="s">
        <v>67</v>
      </c>
      <c r="B81" s="2" t="s">
        <v>134</v>
      </c>
      <c r="C81" s="2"/>
      <c r="D81" s="34">
        <v>18.181439999999998</v>
      </c>
      <c r="E81" s="3">
        <f t="shared" si="22"/>
        <v>19.272326400000001</v>
      </c>
      <c r="F81" s="30"/>
      <c r="G81" s="3">
        <f t="shared" si="23"/>
        <v>0</v>
      </c>
    </row>
    <row r="82" spans="1:7" ht="17.25" customHeight="1" x14ac:dyDescent="0.25">
      <c r="A82" s="1"/>
      <c r="B82" s="2" t="s">
        <v>132</v>
      </c>
      <c r="C82" s="30"/>
      <c r="D82" s="3"/>
      <c r="E82" s="3"/>
      <c r="F82" s="30"/>
      <c r="G82" s="3"/>
    </row>
    <row r="83" spans="1:7" ht="17.25" customHeight="1" x14ac:dyDescent="0.25">
      <c r="A83" s="1">
        <v>50500</v>
      </c>
      <c r="B83" s="35" t="s">
        <v>68</v>
      </c>
      <c r="C83" s="36"/>
      <c r="D83" s="34">
        <v>133.53599999999997</v>
      </c>
      <c r="E83" s="3">
        <f t="shared" si="22"/>
        <v>141.54815999999997</v>
      </c>
      <c r="F83" s="30"/>
      <c r="G83" s="3">
        <f t="shared" si="23"/>
        <v>0</v>
      </c>
    </row>
    <row r="84" spans="1:7" ht="17.25" customHeight="1" x14ac:dyDescent="0.25">
      <c r="A84" s="1">
        <v>31910</v>
      </c>
      <c r="B84" s="35" t="s">
        <v>69</v>
      </c>
      <c r="C84" s="36"/>
      <c r="D84" s="34">
        <v>8.9366399999999988</v>
      </c>
      <c r="E84" s="3">
        <f t="shared" si="22"/>
        <v>9.4728383999999988</v>
      </c>
      <c r="F84" s="30"/>
      <c r="G84" s="3">
        <f t="shared" si="23"/>
        <v>0</v>
      </c>
    </row>
    <row r="85" spans="1:7" ht="17.25" customHeight="1" x14ac:dyDescent="0.25">
      <c r="A85" s="1">
        <v>31920</v>
      </c>
      <c r="B85" s="35" t="s">
        <v>70</v>
      </c>
      <c r="C85" s="36"/>
      <c r="D85" s="34">
        <v>8.9366399999999988</v>
      </c>
      <c r="E85" s="3">
        <f t="shared" si="22"/>
        <v>9.4728383999999988</v>
      </c>
      <c r="F85" s="30"/>
      <c r="G85" s="3">
        <f t="shared" si="23"/>
        <v>0</v>
      </c>
    </row>
    <row r="86" spans="1:7" ht="17.25" customHeight="1" x14ac:dyDescent="0.25">
      <c r="A86" s="1" t="s">
        <v>71</v>
      </c>
      <c r="B86" s="35" t="s">
        <v>136</v>
      </c>
      <c r="C86" s="36"/>
      <c r="D86" s="34">
        <v>9.8611199999999979</v>
      </c>
      <c r="E86" s="3">
        <f t="shared" si="22"/>
        <v>10.452787199999998</v>
      </c>
      <c r="F86" s="30"/>
      <c r="G86" s="3">
        <f t="shared" si="23"/>
        <v>0</v>
      </c>
    </row>
    <row r="87" spans="1:7" ht="17.25" customHeight="1" x14ac:dyDescent="0.25">
      <c r="A87" s="1"/>
      <c r="B87" s="2" t="s">
        <v>135</v>
      </c>
      <c r="C87" s="30"/>
      <c r="D87" s="3"/>
      <c r="E87" s="3"/>
      <c r="F87" s="30"/>
      <c r="G87" s="3"/>
    </row>
    <row r="88" spans="1:7" ht="17.25" customHeight="1" x14ac:dyDescent="0.25">
      <c r="A88" s="1" t="s">
        <v>72</v>
      </c>
      <c r="B88" s="35" t="s">
        <v>138</v>
      </c>
      <c r="C88" s="36"/>
      <c r="D88" s="34">
        <v>10.682879999999999</v>
      </c>
      <c r="E88" s="3">
        <f t="shared" si="22"/>
        <v>11.323852799999999</v>
      </c>
      <c r="F88" s="30"/>
      <c r="G88" s="3">
        <f t="shared" si="23"/>
        <v>0</v>
      </c>
    </row>
    <row r="89" spans="1:7" ht="17.25" customHeight="1" x14ac:dyDescent="0.25">
      <c r="A89" s="1"/>
      <c r="B89" s="2" t="s">
        <v>137</v>
      </c>
      <c r="C89" s="30"/>
      <c r="D89" s="3"/>
      <c r="E89" s="3"/>
      <c r="F89" s="30"/>
      <c r="G89" s="3"/>
    </row>
    <row r="90" spans="1:7" ht="17.25" customHeight="1" x14ac:dyDescent="0.25">
      <c r="A90" s="1" t="s">
        <v>73</v>
      </c>
      <c r="B90" s="35" t="s">
        <v>140</v>
      </c>
      <c r="C90" s="36"/>
      <c r="D90" s="34">
        <v>12.634559999999999</v>
      </c>
      <c r="E90" s="3">
        <f t="shared" si="22"/>
        <v>13.3926336</v>
      </c>
      <c r="F90" s="30"/>
      <c r="G90" s="3">
        <f t="shared" si="23"/>
        <v>0</v>
      </c>
    </row>
    <row r="91" spans="1:7" ht="17.25" customHeight="1" x14ac:dyDescent="0.25">
      <c r="A91" s="1"/>
      <c r="B91" s="2" t="s">
        <v>139</v>
      </c>
      <c r="C91" s="30"/>
      <c r="D91" s="3"/>
      <c r="E91" s="3"/>
      <c r="F91" s="30"/>
      <c r="G91" s="3"/>
    </row>
    <row r="92" spans="1:7" ht="19.5" customHeight="1" x14ac:dyDescent="0.25">
      <c r="A92" s="22" t="s">
        <v>75</v>
      </c>
      <c r="B92" s="25"/>
      <c r="C92" s="25"/>
      <c r="D92" s="25"/>
      <c r="E92" s="25"/>
      <c r="F92" s="27" t="s">
        <v>120</v>
      </c>
      <c r="G92" s="26"/>
    </row>
    <row r="93" spans="1:7" ht="17.25" customHeight="1" x14ac:dyDescent="0.25">
      <c r="A93" s="1">
        <v>25800</v>
      </c>
      <c r="B93" s="35" t="s">
        <v>74</v>
      </c>
      <c r="C93" s="36"/>
      <c r="D93" s="34">
        <v>32.048639999999999</v>
      </c>
      <c r="E93" s="3">
        <f>D93*1.06</f>
        <v>33.971558399999999</v>
      </c>
      <c r="F93" s="30"/>
      <c r="G93" s="3">
        <f>F93*E93</f>
        <v>0</v>
      </c>
    </row>
    <row r="94" spans="1:7" ht="3.75" customHeight="1" x14ac:dyDescent="0.25">
      <c r="A94" s="4"/>
      <c r="B94" s="4"/>
      <c r="C94" s="4"/>
      <c r="D94" s="4"/>
      <c r="E94" s="4"/>
      <c r="F94" s="4"/>
      <c r="G94" s="4"/>
    </row>
    <row r="95" spans="1:7" ht="17.25" customHeight="1" x14ac:dyDescent="0.25">
      <c r="A95" s="37" t="s">
        <v>50</v>
      </c>
      <c r="B95" s="37"/>
      <c r="C95" s="37"/>
      <c r="D95" s="37"/>
      <c r="E95" s="37"/>
      <c r="F95" s="37"/>
      <c r="G95" s="5">
        <f>SUM(G93:G93,G77:G90,G74:G75,G66:G72,G60:G64)</f>
        <v>0</v>
      </c>
    </row>
    <row r="96" spans="1:7" ht="27.75" customHeight="1" x14ac:dyDescent="0.3">
      <c r="A96" s="40" t="s">
        <v>144</v>
      </c>
      <c r="B96" s="41"/>
      <c r="C96" s="41"/>
      <c r="D96" s="41"/>
      <c r="E96" s="41"/>
      <c r="F96" s="41"/>
      <c r="G96" s="19">
        <f>SUM(G95,G56)</f>
        <v>0</v>
      </c>
    </row>
    <row r="98" spans="1:7" ht="30" customHeight="1" x14ac:dyDescent="0.25">
      <c r="A98" s="8" t="s">
        <v>113</v>
      </c>
      <c r="B98" s="9"/>
      <c r="C98" s="9"/>
      <c r="D98" s="10"/>
      <c r="E98" s="11" t="s">
        <v>114</v>
      </c>
      <c r="F98" s="42"/>
      <c r="G98" s="42"/>
    </row>
    <row r="99" spans="1:7" ht="30" customHeight="1" x14ac:dyDescent="0.25">
      <c r="A99" s="8" t="s">
        <v>115</v>
      </c>
      <c r="B99" s="9"/>
      <c r="C99" s="9"/>
      <c r="D99" s="10"/>
      <c r="E99" s="11" t="s">
        <v>116</v>
      </c>
      <c r="F99" s="38"/>
      <c r="G99" s="38"/>
    </row>
    <row r="100" spans="1:7" ht="30" customHeight="1" x14ac:dyDescent="0.25">
      <c r="A100" s="12" t="s">
        <v>117</v>
      </c>
      <c r="B100" s="13"/>
      <c r="C100" s="13"/>
      <c r="D100" s="14"/>
      <c r="E100" s="15" t="s">
        <v>118</v>
      </c>
      <c r="F100" s="38"/>
      <c r="G100" s="38"/>
    </row>
    <row r="101" spans="1:7" ht="52.5" customHeight="1" x14ac:dyDescent="0.25">
      <c r="A101" s="16" t="s">
        <v>119</v>
      </c>
      <c r="B101" s="17"/>
      <c r="C101" s="29"/>
      <c r="D101" s="7"/>
      <c r="E101" s="7"/>
    </row>
    <row r="102" spans="1:7" x14ac:dyDescent="0.25">
      <c r="A102" s="6"/>
      <c r="D102" s="18"/>
      <c r="E102" s="18"/>
      <c r="G102" s="18"/>
    </row>
    <row r="103" spans="1:7" ht="75" customHeight="1" x14ac:dyDescent="0.25">
      <c r="A103" s="39"/>
      <c r="B103" s="39"/>
      <c r="C103" s="39"/>
      <c r="D103" s="39"/>
      <c r="E103" s="39"/>
      <c r="F103" s="39"/>
      <c r="G103" s="39"/>
    </row>
  </sheetData>
  <sheetProtection algorithmName="SHA-512" hashValue="+q6NuDlusLiuU6VIZVUw7DOd0hCMc8z4lOd1DW+Dhu2bYFoUB1g0PfXDQ6H0877cTpILgIitQpAiGuay/sXCoA==" saltValue="eH8c3i+agMfpODhiVdzWGA==" spinCount="100000" sheet="1" selectLockedCells="1"/>
  <mergeCells count="70">
    <mergeCell ref="B6:C6"/>
    <mergeCell ref="B28:C28"/>
    <mergeCell ref="B29:C29"/>
    <mergeCell ref="B30:C30"/>
    <mergeCell ref="A1:G1"/>
    <mergeCell ref="B18:C18"/>
    <mergeCell ref="B19:C19"/>
    <mergeCell ref="B20:C20"/>
    <mergeCell ref="A58:G58"/>
    <mergeCell ref="A56:F56"/>
    <mergeCell ref="B3:C3"/>
    <mergeCell ref="B4:C4"/>
    <mergeCell ref="B5:C5"/>
    <mergeCell ref="B7:C7"/>
    <mergeCell ref="B8:C8"/>
    <mergeCell ref="B9:C9"/>
    <mergeCell ref="B10:C10"/>
    <mergeCell ref="B21:C21"/>
    <mergeCell ref="B22:C22"/>
    <mergeCell ref="B23:C23"/>
    <mergeCell ref="B24:C24"/>
    <mergeCell ref="B25:C25"/>
    <mergeCell ref="B16:C16"/>
    <mergeCell ref="B17:C17"/>
    <mergeCell ref="B34:C34"/>
    <mergeCell ref="B36:C36"/>
    <mergeCell ref="B37:C37"/>
    <mergeCell ref="F98:G98"/>
    <mergeCell ref="F99:G99"/>
    <mergeCell ref="B42:C42"/>
    <mergeCell ref="B44:C44"/>
    <mergeCell ref="B45:C45"/>
    <mergeCell ref="B63:C63"/>
    <mergeCell ref="B64:C64"/>
    <mergeCell ref="B66:C66"/>
    <mergeCell ref="B67:C67"/>
    <mergeCell ref="B74:C74"/>
    <mergeCell ref="B53:C53"/>
    <mergeCell ref="B54:C54"/>
    <mergeCell ref="B60:C60"/>
    <mergeCell ref="F100:G100"/>
    <mergeCell ref="A103:G103"/>
    <mergeCell ref="A96:F96"/>
    <mergeCell ref="B39:C39"/>
    <mergeCell ref="B26:C26"/>
    <mergeCell ref="B27:C27"/>
    <mergeCell ref="B31:C31"/>
    <mergeCell ref="B32:C32"/>
    <mergeCell ref="B33:C33"/>
    <mergeCell ref="B48:C48"/>
    <mergeCell ref="B49:C49"/>
    <mergeCell ref="B50:C50"/>
    <mergeCell ref="B51:C51"/>
    <mergeCell ref="B52:C52"/>
    <mergeCell ref="B40:C40"/>
    <mergeCell ref="B41:C41"/>
    <mergeCell ref="B61:C61"/>
    <mergeCell ref="B62:C62"/>
    <mergeCell ref="B84:C84"/>
    <mergeCell ref="B85:C85"/>
    <mergeCell ref="B86:C86"/>
    <mergeCell ref="B93:C93"/>
    <mergeCell ref="A95:F95"/>
    <mergeCell ref="B88:C88"/>
    <mergeCell ref="B90:C90"/>
    <mergeCell ref="B75:C75"/>
    <mergeCell ref="B77:C77"/>
    <mergeCell ref="B78:C78"/>
    <mergeCell ref="B79:C79"/>
    <mergeCell ref="B83:C83"/>
  </mergeCells>
  <pageMargins left="0.31496062992125984" right="0" top="0.35433070866141736" bottom="0.35433070866141736" header="0.31496062992125984" footer="0.31496062992125984"/>
  <pageSetup paperSize="9" scale="73" fitToHeight="0" orientation="portrait" r:id="rId1"/>
  <rowBreaks count="1" manualBreakCount="1"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ADF44-1AC5-48AD-9CCE-B2AD0E761A2B}">
  <sheetPr>
    <pageSetUpPr fitToPage="1"/>
  </sheetPr>
  <dimension ref="A1:G46"/>
  <sheetViews>
    <sheetView tabSelected="1" topLeftCell="A23" workbookViewId="0">
      <selection activeCell="F3" sqref="F3"/>
    </sheetView>
  </sheetViews>
  <sheetFormatPr defaultRowHeight="15" x14ac:dyDescent="0.25"/>
  <cols>
    <col min="1" max="1" width="16.140625" customWidth="1"/>
    <col min="2" max="2" width="50" customWidth="1"/>
    <col min="3" max="3" width="8.28515625" customWidth="1"/>
    <col min="4" max="5" width="14.140625" customWidth="1"/>
    <col min="6" max="6" width="8" customWidth="1"/>
    <col min="7" max="7" width="17.42578125" customWidth="1"/>
  </cols>
  <sheetData>
    <row r="1" spans="1:7" ht="71.25" customHeight="1" x14ac:dyDescent="0.25">
      <c r="A1" s="43" t="s">
        <v>154</v>
      </c>
      <c r="B1" s="43"/>
      <c r="C1" s="43"/>
      <c r="D1" s="43"/>
      <c r="E1" s="43"/>
      <c r="F1" s="43"/>
      <c r="G1" s="43"/>
    </row>
    <row r="2" spans="1:7" ht="19.5" customHeight="1" x14ac:dyDescent="0.25">
      <c r="A2" s="22" t="s">
        <v>77</v>
      </c>
      <c r="B2" s="25"/>
      <c r="C2" s="25"/>
      <c r="D2" s="32" t="s">
        <v>141</v>
      </c>
      <c r="E2" s="32" t="s">
        <v>142</v>
      </c>
      <c r="F2" s="27" t="s">
        <v>120</v>
      </c>
      <c r="G2" s="33" t="s">
        <v>143</v>
      </c>
    </row>
    <row r="3" spans="1:7" x14ac:dyDescent="0.25">
      <c r="A3" s="20" t="s">
        <v>80</v>
      </c>
      <c r="B3" s="45" t="s">
        <v>81</v>
      </c>
      <c r="C3" s="46"/>
      <c r="D3" s="21">
        <v>100.88131199999999</v>
      </c>
      <c r="E3" s="3">
        <f t="shared" ref="E3:E10" si="0">D3*1.06</f>
        <v>106.93419072</v>
      </c>
      <c r="F3" s="30"/>
      <c r="G3" s="3">
        <f t="shared" ref="G3:G10" si="1">F3*E3</f>
        <v>0</v>
      </c>
    </row>
    <row r="4" spans="1:7" x14ac:dyDescent="0.25">
      <c r="A4" s="20" t="s">
        <v>82</v>
      </c>
      <c r="B4" s="45" t="s">
        <v>83</v>
      </c>
      <c r="C4" s="46"/>
      <c r="D4" s="21">
        <v>100.88131199999999</v>
      </c>
      <c r="E4" s="3">
        <f t="shared" si="0"/>
        <v>106.93419072</v>
      </c>
      <c r="F4" s="30"/>
      <c r="G4" s="3">
        <f t="shared" si="1"/>
        <v>0</v>
      </c>
    </row>
    <row r="5" spans="1:7" x14ac:dyDescent="0.25">
      <c r="A5" s="20" t="s">
        <v>84</v>
      </c>
      <c r="B5" s="45" t="s">
        <v>85</v>
      </c>
      <c r="C5" s="46"/>
      <c r="D5" s="21">
        <v>100.88131199999999</v>
      </c>
      <c r="E5" s="3">
        <f t="shared" si="0"/>
        <v>106.93419072</v>
      </c>
      <c r="F5" s="30"/>
      <c r="G5" s="3">
        <f t="shared" si="1"/>
        <v>0</v>
      </c>
    </row>
    <row r="6" spans="1:7" x14ac:dyDescent="0.25">
      <c r="A6" s="20" t="s">
        <v>86</v>
      </c>
      <c r="B6" s="45" t="s">
        <v>87</v>
      </c>
      <c r="C6" s="46"/>
      <c r="D6" s="21">
        <v>100.88131199999999</v>
      </c>
      <c r="E6" s="3">
        <f t="shared" si="0"/>
        <v>106.93419072</v>
      </c>
      <c r="F6" s="30"/>
      <c r="G6" s="3">
        <f t="shared" si="1"/>
        <v>0</v>
      </c>
    </row>
    <row r="7" spans="1:7" x14ac:dyDescent="0.25">
      <c r="A7" s="20" t="s">
        <v>88</v>
      </c>
      <c r="B7" s="45" t="s">
        <v>89</v>
      </c>
      <c r="C7" s="46"/>
      <c r="D7" s="21">
        <v>100.88131199999999</v>
      </c>
      <c r="E7" s="3">
        <f t="shared" si="0"/>
        <v>106.93419072</v>
      </c>
      <c r="F7" s="30"/>
      <c r="G7" s="3">
        <f t="shared" si="1"/>
        <v>0</v>
      </c>
    </row>
    <row r="8" spans="1:7" x14ac:dyDescent="0.25">
      <c r="A8" s="20" t="s">
        <v>90</v>
      </c>
      <c r="B8" s="45" t="s">
        <v>91</v>
      </c>
      <c r="C8" s="46"/>
      <c r="D8" s="21">
        <v>100.88131199999999</v>
      </c>
      <c r="E8" s="3">
        <f t="shared" si="0"/>
        <v>106.93419072</v>
      </c>
      <c r="F8" s="30"/>
      <c r="G8" s="3">
        <f t="shared" si="1"/>
        <v>0</v>
      </c>
    </row>
    <row r="9" spans="1:7" x14ac:dyDescent="0.25">
      <c r="A9" s="20" t="s">
        <v>92</v>
      </c>
      <c r="B9" s="45" t="s">
        <v>93</v>
      </c>
      <c r="C9" s="46"/>
      <c r="D9" s="21">
        <v>100.88131199999999</v>
      </c>
      <c r="E9" s="3">
        <f t="shared" si="0"/>
        <v>106.93419072</v>
      </c>
      <c r="F9" s="30"/>
      <c r="G9" s="3">
        <f t="shared" si="1"/>
        <v>0</v>
      </c>
    </row>
    <row r="10" spans="1:7" x14ac:dyDescent="0.25">
      <c r="A10" s="20" t="s">
        <v>94</v>
      </c>
      <c r="B10" s="45" t="s">
        <v>95</v>
      </c>
      <c r="C10" s="46"/>
      <c r="D10" s="21">
        <v>100.88131199999999</v>
      </c>
      <c r="E10" s="3">
        <f t="shared" si="0"/>
        <v>106.93419072</v>
      </c>
      <c r="F10" s="30"/>
      <c r="G10" s="3">
        <f t="shared" si="1"/>
        <v>0</v>
      </c>
    </row>
    <row r="11" spans="1:7" ht="19.5" customHeight="1" x14ac:dyDescent="0.25">
      <c r="A11" s="22" t="s">
        <v>76</v>
      </c>
      <c r="B11" s="25"/>
      <c r="C11" s="25"/>
      <c r="D11" s="25"/>
      <c r="E11" s="25"/>
      <c r="F11" s="27" t="s">
        <v>120</v>
      </c>
      <c r="G11" s="26"/>
    </row>
    <row r="12" spans="1:7" x14ac:dyDescent="0.25">
      <c r="A12" s="20" t="s">
        <v>80</v>
      </c>
      <c r="B12" s="45" t="s">
        <v>81</v>
      </c>
      <c r="C12" s="46"/>
      <c r="D12" s="21">
        <v>100.88131199999999</v>
      </c>
      <c r="E12" s="3">
        <f t="shared" ref="E12:E19" si="2">D12*1.06</f>
        <v>106.93419072</v>
      </c>
      <c r="F12" s="30"/>
      <c r="G12" s="3">
        <f t="shared" ref="G12:G19" si="3">F12*E12</f>
        <v>0</v>
      </c>
    </row>
    <row r="13" spans="1:7" x14ac:dyDescent="0.25">
      <c r="A13" s="20" t="s">
        <v>82</v>
      </c>
      <c r="B13" s="45" t="s">
        <v>83</v>
      </c>
      <c r="C13" s="46"/>
      <c r="D13" s="21">
        <v>100.88131199999999</v>
      </c>
      <c r="E13" s="3">
        <f t="shared" si="2"/>
        <v>106.93419072</v>
      </c>
      <c r="F13" s="30"/>
      <c r="G13" s="3">
        <f t="shared" si="3"/>
        <v>0</v>
      </c>
    </row>
    <row r="14" spans="1:7" x14ac:dyDescent="0.25">
      <c r="A14" s="20" t="s">
        <v>84</v>
      </c>
      <c r="B14" s="45" t="s">
        <v>85</v>
      </c>
      <c r="C14" s="46"/>
      <c r="D14" s="21">
        <v>100.88131199999999</v>
      </c>
      <c r="E14" s="3">
        <f t="shared" si="2"/>
        <v>106.93419072</v>
      </c>
      <c r="F14" s="30"/>
      <c r="G14" s="3">
        <f t="shared" si="3"/>
        <v>0</v>
      </c>
    </row>
    <row r="15" spans="1:7" x14ac:dyDescent="0.25">
      <c r="A15" s="20" t="s">
        <v>86</v>
      </c>
      <c r="B15" s="45" t="s">
        <v>87</v>
      </c>
      <c r="C15" s="46"/>
      <c r="D15" s="21">
        <v>100.88131199999999</v>
      </c>
      <c r="E15" s="3">
        <f t="shared" si="2"/>
        <v>106.93419072</v>
      </c>
      <c r="F15" s="30"/>
      <c r="G15" s="3">
        <f t="shared" si="3"/>
        <v>0</v>
      </c>
    </row>
    <row r="16" spans="1:7" x14ac:dyDescent="0.25">
      <c r="A16" s="20" t="s">
        <v>88</v>
      </c>
      <c r="B16" s="45" t="s">
        <v>89</v>
      </c>
      <c r="C16" s="46"/>
      <c r="D16" s="21">
        <v>100.88131199999999</v>
      </c>
      <c r="E16" s="3">
        <f t="shared" si="2"/>
        <v>106.93419072</v>
      </c>
      <c r="F16" s="30"/>
      <c r="G16" s="3">
        <f t="shared" si="3"/>
        <v>0</v>
      </c>
    </row>
    <row r="17" spans="1:7" x14ac:dyDescent="0.25">
      <c r="A17" s="20" t="s">
        <v>90</v>
      </c>
      <c r="B17" s="45" t="s">
        <v>91</v>
      </c>
      <c r="C17" s="46"/>
      <c r="D17" s="21">
        <v>100.88131199999999</v>
      </c>
      <c r="E17" s="3">
        <f t="shared" si="2"/>
        <v>106.93419072</v>
      </c>
      <c r="F17" s="30"/>
      <c r="G17" s="3">
        <f t="shared" si="3"/>
        <v>0</v>
      </c>
    </row>
    <row r="18" spans="1:7" x14ac:dyDescent="0.25">
      <c r="A18" s="20" t="s">
        <v>92</v>
      </c>
      <c r="B18" s="45" t="s">
        <v>93</v>
      </c>
      <c r="C18" s="46"/>
      <c r="D18" s="21">
        <v>100.88131199999999</v>
      </c>
      <c r="E18" s="3">
        <f t="shared" si="2"/>
        <v>106.93419072</v>
      </c>
      <c r="F18" s="30"/>
      <c r="G18" s="3">
        <f t="shared" si="3"/>
        <v>0</v>
      </c>
    </row>
    <row r="19" spans="1:7" x14ac:dyDescent="0.25">
      <c r="A19" s="20" t="s">
        <v>94</v>
      </c>
      <c r="B19" s="45" t="s">
        <v>95</v>
      </c>
      <c r="C19" s="46"/>
      <c r="D19" s="21">
        <v>100.88131199999999</v>
      </c>
      <c r="E19" s="3">
        <f t="shared" si="2"/>
        <v>106.93419072</v>
      </c>
      <c r="F19" s="30"/>
      <c r="G19" s="3">
        <f t="shared" si="3"/>
        <v>0</v>
      </c>
    </row>
    <row r="20" spans="1:7" ht="19.5" customHeight="1" x14ac:dyDescent="0.25">
      <c r="A20" s="22" t="s">
        <v>78</v>
      </c>
      <c r="B20" s="25"/>
      <c r="C20" s="25"/>
      <c r="D20" s="25"/>
      <c r="E20" s="25"/>
      <c r="F20" s="27" t="s">
        <v>120</v>
      </c>
      <c r="G20" s="26"/>
    </row>
    <row r="21" spans="1:7" x14ac:dyDescent="0.25">
      <c r="A21" s="20" t="s">
        <v>96</v>
      </c>
      <c r="B21" s="45" t="s">
        <v>81</v>
      </c>
      <c r="C21" s="46"/>
      <c r="D21" s="21">
        <v>100.88131199999999</v>
      </c>
      <c r="E21" s="3">
        <f>D21*1.06</f>
        <v>106.93419072</v>
      </c>
      <c r="F21" s="30"/>
      <c r="G21" s="3">
        <f>F21*E21</f>
        <v>0</v>
      </c>
    </row>
    <row r="22" spans="1:7" x14ac:dyDescent="0.25">
      <c r="A22" s="20" t="s">
        <v>97</v>
      </c>
      <c r="B22" s="45" t="s">
        <v>83</v>
      </c>
      <c r="C22" s="46"/>
      <c r="D22" s="21">
        <v>100.88131199999999</v>
      </c>
      <c r="E22" s="3">
        <f t="shared" ref="E22:E27" si="4">D22*1.06</f>
        <v>106.93419072</v>
      </c>
      <c r="F22" s="30"/>
      <c r="G22" s="3">
        <f t="shared" ref="G22:G27" si="5">F22*E22</f>
        <v>0</v>
      </c>
    </row>
    <row r="23" spans="1:7" x14ac:dyDescent="0.25">
      <c r="A23" s="20" t="s">
        <v>98</v>
      </c>
      <c r="B23" s="45" t="s">
        <v>85</v>
      </c>
      <c r="C23" s="46"/>
      <c r="D23" s="21">
        <v>100.88131199999999</v>
      </c>
      <c r="E23" s="3">
        <f t="shared" si="4"/>
        <v>106.93419072</v>
      </c>
      <c r="F23" s="30"/>
      <c r="G23" s="3">
        <f t="shared" si="5"/>
        <v>0</v>
      </c>
    </row>
    <row r="24" spans="1:7" x14ac:dyDescent="0.25">
      <c r="A24" s="20" t="s">
        <v>99</v>
      </c>
      <c r="B24" s="45" t="s">
        <v>87</v>
      </c>
      <c r="C24" s="46"/>
      <c r="D24" s="21">
        <v>100.88131199999999</v>
      </c>
      <c r="E24" s="3">
        <f t="shared" si="4"/>
        <v>106.93419072</v>
      </c>
      <c r="F24" s="30"/>
      <c r="G24" s="3">
        <f t="shared" si="5"/>
        <v>0</v>
      </c>
    </row>
    <row r="25" spans="1:7" x14ac:dyDescent="0.25">
      <c r="A25" s="20" t="s">
        <v>100</v>
      </c>
      <c r="B25" s="45" t="s">
        <v>89</v>
      </c>
      <c r="C25" s="46"/>
      <c r="D25" s="21">
        <v>100.88131199999999</v>
      </c>
      <c r="E25" s="3">
        <f t="shared" si="4"/>
        <v>106.93419072</v>
      </c>
      <c r="F25" s="30"/>
      <c r="G25" s="3">
        <f t="shared" si="5"/>
        <v>0</v>
      </c>
    </row>
    <row r="26" spans="1:7" x14ac:dyDescent="0.25">
      <c r="A26" s="20" t="s">
        <v>101</v>
      </c>
      <c r="B26" s="45" t="s">
        <v>91</v>
      </c>
      <c r="C26" s="46"/>
      <c r="D26" s="21">
        <v>100.88131199999999</v>
      </c>
      <c r="E26" s="3">
        <f t="shared" si="4"/>
        <v>106.93419072</v>
      </c>
      <c r="F26" s="30"/>
      <c r="G26" s="3">
        <f t="shared" si="5"/>
        <v>0</v>
      </c>
    </row>
    <row r="27" spans="1:7" x14ac:dyDescent="0.25">
      <c r="A27" s="20" t="s">
        <v>102</v>
      </c>
      <c r="B27" s="45" t="s">
        <v>93</v>
      </c>
      <c r="C27" s="46"/>
      <c r="D27" s="21">
        <v>100.88131199999999</v>
      </c>
      <c r="E27" s="3">
        <f t="shared" si="4"/>
        <v>106.93419072</v>
      </c>
      <c r="F27" s="30"/>
      <c r="G27" s="3">
        <f t="shared" si="5"/>
        <v>0</v>
      </c>
    </row>
    <row r="28" spans="1:7" x14ac:dyDescent="0.25">
      <c r="A28" s="20" t="s">
        <v>103</v>
      </c>
      <c r="B28" s="45" t="s">
        <v>95</v>
      </c>
      <c r="C28" s="46"/>
      <c r="D28" s="21">
        <v>100.88131199999999</v>
      </c>
      <c r="E28" s="3">
        <f>D28*1.06</f>
        <v>106.93419072</v>
      </c>
      <c r="F28" s="30"/>
      <c r="G28" s="3">
        <f>F28*E28</f>
        <v>0</v>
      </c>
    </row>
    <row r="29" spans="1:7" ht="19.5" customHeight="1" x14ac:dyDescent="0.25">
      <c r="A29" s="22" t="s">
        <v>79</v>
      </c>
      <c r="B29" s="25"/>
      <c r="C29" s="25"/>
      <c r="D29" s="25"/>
      <c r="E29" s="25"/>
      <c r="F29" s="27" t="s">
        <v>120</v>
      </c>
      <c r="G29" s="26"/>
    </row>
    <row r="30" spans="1:7" x14ac:dyDescent="0.25">
      <c r="A30" s="20" t="s">
        <v>104</v>
      </c>
      <c r="B30" s="45" t="s">
        <v>81</v>
      </c>
      <c r="C30" s="46"/>
      <c r="D30" s="21">
        <v>100.88131199999999</v>
      </c>
      <c r="E30" s="3">
        <f t="shared" ref="E30:E37" si="6">D30*1.06</f>
        <v>106.93419072</v>
      </c>
      <c r="F30" s="30"/>
      <c r="G30" s="3">
        <f t="shared" ref="G30:G37" si="7">F30*E30</f>
        <v>0</v>
      </c>
    </row>
    <row r="31" spans="1:7" x14ac:dyDescent="0.25">
      <c r="A31" s="20" t="s">
        <v>105</v>
      </c>
      <c r="B31" s="45" t="s">
        <v>83</v>
      </c>
      <c r="C31" s="46"/>
      <c r="D31" s="21">
        <v>100.88131199999999</v>
      </c>
      <c r="E31" s="3">
        <f t="shared" si="6"/>
        <v>106.93419072</v>
      </c>
      <c r="F31" s="30"/>
      <c r="G31" s="3">
        <f t="shared" si="7"/>
        <v>0</v>
      </c>
    </row>
    <row r="32" spans="1:7" x14ac:dyDescent="0.25">
      <c r="A32" s="20" t="s">
        <v>106</v>
      </c>
      <c r="B32" s="45" t="s">
        <v>85</v>
      </c>
      <c r="C32" s="46"/>
      <c r="D32" s="21">
        <v>100.88131199999999</v>
      </c>
      <c r="E32" s="3">
        <f t="shared" si="6"/>
        <v>106.93419072</v>
      </c>
      <c r="F32" s="30"/>
      <c r="G32" s="3">
        <f t="shared" si="7"/>
        <v>0</v>
      </c>
    </row>
    <row r="33" spans="1:7" x14ac:dyDescent="0.25">
      <c r="A33" s="20" t="s">
        <v>107</v>
      </c>
      <c r="B33" s="45" t="s">
        <v>87</v>
      </c>
      <c r="C33" s="46"/>
      <c r="D33" s="21">
        <v>100.88131199999999</v>
      </c>
      <c r="E33" s="3">
        <f t="shared" si="6"/>
        <v>106.93419072</v>
      </c>
      <c r="F33" s="30"/>
      <c r="G33" s="3">
        <f t="shared" si="7"/>
        <v>0</v>
      </c>
    </row>
    <row r="34" spans="1:7" x14ac:dyDescent="0.25">
      <c r="A34" s="20" t="s">
        <v>108</v>
      </c>
      <c r="B34" s="45" t="s">
        <v>89</v>
      </c>
      <c r="C34" s="46"/>
      <c r="D34" s="21">
        <v>100.88131199999999</v>
      </c>
      <c r="E34" s="3">
        <f t="shared" si="6"/>
        <v>106.93419072</v>
      </c>
      <c r="F34" s="30"/>
      <c r="G34" s="3">
        <f t="shared" si="7"/>
        <v>0</v>
      </c>
    </row>
    <row r="35" spans="1:7" x14ac:dyDescent="0.25">
      <c r="A35" s="20" t="s">
        <v>109</v>
      </c>
      <c r="B35" s="45" t="s">
        <v>91</v>
      </c>
      <c r="C35" s="46"/>
      <c r="D35" s="21">
        <v>100.88131199999999</v>
      </c>
      <c r="E35" s="3">
        <f t="shared" si="6"/>
        <v>106.93419072</v>
      </c>
      <c r="F35" s="30"/>
      <c r="G35" s="3">
        <f t="shared" si="7"/>
        <v>0</v>
      </c>
    </row>
    <row r="36" spans="1:7" x14ac:dyDescent="0.25">
      <c r="A36" s="20" t="s">
        <v>110</v>
      </c>
      <c r="B36" s="45" t="s">
        <v>93</v>
      </c>
      <c r="C36" s="46"/>
      <c r="D36" s="21">
        <v>100.88131199999999</v>
      </c>
      <c r="E36" s="3">
        <f t="shared" si="6"/>
        <v>106.93419072</v>
      </c>
      <c r="F36" s="30"/>
      <c r="G36" s="3">
        <f t="shared" si="7"/>
        <v>0</v>
      </c>
    </row>
    <row r="37" spans="1:7" x14ac:dyDescent="0.25">
      <c r="A37" s="20" t="s">
        <v>111</v>
      </c>
      <c r="B37" s="45" t="s">
        <v>95</v>
      </c>
      <c r="C37" s="46"/>
      <c r="D37" s="21">
        <v>100.88131199999999</v>
      </c>
      <c r="E37" s="3">
        <f t="shared" si="6"/>
        <v>106.93419072</v>
      </c>
      <c r="F37" s="30"/>
      <c r="G37" s="3">
        <f t="shared" si="7"/>
        <v>0</v>
      </c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7" t="s">
        <v>112</v>
      </c>
      <c r="B39" s="48"/>
      <c r="C39" s="28"/>
      <c r="D39" s="49" t="s">
        <v>50</v>
      </c>
      <c r="E39" s="50"/>
      <c r="F39" s="51"/>
      <c r="G39" s="5">
        <f>SUM(G30:G37,G21:G28,G12:G19,G3:G10)</f>
        <v>0</v>
      </c>
    </row>
    <row r="41" spans="1:7" ht="30" customHeight="1" x14ac:dyDescent="0.25">
      <c r="A41" s="8" t="s">
        <v>113</v>
      </c>
      <c r="B41" s="9"/>
      <c r="C41" s="9"/>
      <c r="D41" s="10"/>
      <c r="E41" s="11" t="s">
        <v>114</v>
      </c>
      <c r="F41" s="42"/>
      <c r="G41" s="42"/>
    </row>
    <row r="42" spans="1:7" ht="30" customHeight="1" x14ac:dyDescent="0.25">
      <c r="A42" s="8" t="s">
        <v>115</v>
      </c>
      <c r="B42" s="9"/>
      <c r="C42" s="9"/>
      <c r="D42" s="10"/>
      <c r="E42" s="11" t="s">
        <v>116</v>
      </c>
      <c r="F42" s="38"/>
      <c r="G42" s="38"/>
    </row>
    <row r="43" spans="1:7" ht="30" customHeight="1" x14ac:dyDescent="0.25">
      <c r="A43" s="12" t="s">
        <v>117</v>
      </c>
      <c r="B43" s="13"/>
      <c r="C43" s="13"/>
      <c r="D43" s="14"/>
      <c r="E43" s="15" t="s">
        <v>118</v>
      </c>
      <c r="F43" s="38"/>
      <c r="G43" s="38"/>
    </row>
    <row r="44" spans="1:7" ht="52.5" customHeight="1" x14ac:dyDescent="0.25">
      <c r="A44" s="16" t="s">
        <v>119</v>
      </c>
      <c r="B44" s="17"/>
      <c r="C44" s="29"/>
      <c r="D44" s="7"/>
      <c r="E44" s="7"/>
    </row>
    <row r="45" spans="1:7" x14ac:dyDescent="0.25">
      <c r="A45" s="6"/>
      <c r="D45" s="18"/>
      <c r="E45" s="18"/>
      <c r="G45" s="18"/>
    </row>
    <row r="46" spans="1:7" ht="75" customHeight="1" x14ac:dyDescent="0.25">
      <c r="A46" s="39"/>
      <c r="B46" s="39"/>
      <c r="C46" s="39"/>
      <c r="D46" s="39"/>
      <c r="E46" s="39"/>
      <c r="F46" s="39"/>
      <c r="G46" s="39"/>
    </row>
  </sheetData>
  <sheetProtection algorithmName="SHA-512" hashValue="+SmtoVnIHFRZ9BbWacdmSm6yCjZd6IILYNZXSu65I5r6I1WXPa06wpxFCX8AArSrVEZMX+lbV3bzc7PrgIOSSg==" saltValue="r0wmWxgaHVXwrq/J2CGQiA==" spinCount="100000" sheet="1" selectLockedCells="1"/>
  <mergeCells count="39">
    <mergeCell ref="F42:G42"/>
    <mergeCell ref="F43:G43"/>
    <mergeCell ref="A46:G46"/>
    <mergeCell ref="B35:C35"/>
    <mergeCell ref="B36:C36"/>
    <mergeCell ref="B37:C37"/>
    <mergeCell ref="A39:B39"/>
    <mergeCell ref="D39:F39"/>
    <mergeCell ref="F41:G41"/>
    <mergeCell ref="B34:C34"/>
    <mergeCell ref="B22:C22"/>
    <mergeCell ref="B23:C23"/>
    <mergeCell ref="B24:C24"/>
    <mergeCell ref="B25:C25"/>
    <mergeCell ref="B26:C26"/>
    <mergeCell ref="B27:C27"/>
    <mergeCell ref="B28:C28"/>
    <mergeCell ref="B30:C30"/>
    <mergeCell ref="B31:C31"/>
    <mergeCell ref="B32:C32"/>
    <mergeCell ref="B33:C33"/>
    <mergeCell ref="B21:C21"/>
    <mergeCell ref="B8:C8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B7:C7"/>
    <mergeCell ref="A1:G1"/>
    <mergeCell ref="B3:C3"/>
    <mergeCell ref="B4:C4"/>
    <mergeCell ref="B5:C5"/>
    <mergeCell ref="B6:C6"/>
  </mergeCells>
  <pageMargins left="0.31496062992125984" right="0.59055118110236227" top="0.35433070866141736" bottom="0.35433070866141736" header="0.31496062992125984" footer="0.31496062992125984"/>
  <pageSetup paperSize="9"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246EA83ED09D43AC06A59577181871" ma:contentTypeVersion="16" ma:contentTypeDescription="Een nieuw document maken." ma:contentTypeScope="" ma:versionID="e99bbabcbe55fcec0a548de6847ffe6c">
  <xsd:schema xmlns:xsd="http://www.w3.org/2001/XMLSchema" xmlns:xs="http://www.w3.org/2001/XMLSchema" xmlns:p="http://schemas.microsoft.com/office/2006/metadata/properties" xmlns:ns2="2b29cea9-0f15-4964-b566-3627dd150b91" xmlns:ns3="3d289afa-2c8c-4740-bb3e-3f24aac48bdd" targetNamespace="http://schemas.microsoft.com/office/2006/metadata/properties" ma:root="true" ma:fieldsID="bc36b831a6d366a1a4497cf2bdd2c9d8" ns2:_="" ns3:_="">
    <xsd:import namespace="2b29cea9-0f15-4964-b566-3627dd150b91"/>
    <xsd:import namespace="3d289afa-2c8c-4740-bb3e-3f24aac48bd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9cea9-0f15-4964-b566-3627dd150b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029694b-62cf-4fb2-bd8a-be96c028f72e}" ma:internalName="TaxCatchAll" ma:showField="CatchAllData" ma:web="2b29cea9-0f15-4964-b566-3627dd150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89afa-2c8c-4740-bb3e-3f24aac48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7dd0bc6-3ad1-45bd-9eb5-b9c30219f3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29cea9-0f15-4964-b566-3627dd150b91">QAVEJW367CEZ-522001092-167367</_dlc_DocId>
    <lcf76f155ced4ddcb4097134ff3c332f xmlns="3d289afa-2c8c-4740-bb3e-3f24aac48bdd">
      <Terms xmlns="http://schemas.microsoft.com/office/infopath/2007/PartnerControls"/>
    </lcf76f155ced4ddcb4097134ff3c332f>
    <TaxCatchAll xmlns="2b29cea9-0f15-4964-b566-3627dd150b91" xsi:nil="true"/>
    <_dlc_DocIdUrl xmlns="2b29cea9-0f15-4964-b566-3627dd150b91">
      <Url>https://disposablesstore.sharepoint.com/sites/cloud_mds/_layouts/15/DocIdRedir.aspx?ID=QAVEJW367CEZ-522001092-167367</Url>
      <Description>QAVEJW367CEZ-522001092-167367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46896-8C64-41AA-BF49-8007DEA983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21B4F15-FB72-47AE-9836-1A41A45050AF}"/>
</file>

<file path=customXml/itemProps3.xml><?xml version="1.0" encoding="utf-8"?>
<ds:datastoreItem xmlns:ds="http://schemas.openxmlformats.org/officeDocument/2006/customXml" ds:itemID="{4FF7916C-E45F-451E-994E-EC67D9AD965C}">
  <ds:schemaRefs>
    <ds:schemaRef ds:uri="http://schemas.microsoft.com/office/2006/metadata/properties"/>
    <ds:schemaRef ds:uri="http://schemas.microsoft.com/office/infopath/2007/PartnerControls"/>
    <ds:schemaRef ds:uri="2b29cea9-0f15-4964-b566-3627dd150b91"/>
    <ds:schemaRef ds:uri="3d289afa-2c8c-4740-bb3e-3f24aac48bdd"/>
  </ds:schemaRefs>
</ds:datastoreItem>
</file>

<file path=customXml/itemProps4.xml><?xml version="1.0" encoding="utf-8"?>
<ds:datastoreItem xmlns:ds="http://schemas.openxmlformats.org/officeDocument/2006/customXml" ds:itemID="{4867DF13-D202-4D7B-B2BA-BC31D47B46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Hulpmiddelen</vt:lpstr>
      <vt:lpstr>Tubes</vt:lpstr>
      <vt:lpstr>Tubes!Afdrukbereik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Jorrit de Boer | MDS B.V.</dc:creator>
  <cp:lastModifiedBy>Jorrit de Boer | MDS B.V.</cp:lastModifiedBy>
  <cp:lastPrinted>2025-07-24T14:19:37Z</cp:lastPrinted>
  <dcterms:created xsi:type="dcterms:W3CDTF">2025-02-27T11:30:16Z</dcterms:created>
  <dcterms:modified xsi:type="dcterms:W3CDTF">2025-12-11T15:02:55Z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0x0101008F246EA83ED09D43AC06A59577181871</vt:lpwstr>
  </property>
  <property fmtid="{D5CDD505-2E9C-101B-9397-08002B2CF9AE}" pid="3" name="_dlc_DocIdItemGuid">
    <vt:lpwstr>6ab6522b-ecd7-47ff-9174-b6d524d8b56f</vt:lpwstr>
  </property>
  <property fmtid="{D5CDD505-2E9C-101B-9397-08002B2CF9AE}" pid="4" name="MediaServiceImageTags">
    <vt:lpwstr/>
  </property>
</Properties>
</file>